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Оценка" sheetId="1" r:id="rId1"/>
  </sheets>
  <externalReferences>
    <externalReference r:id="rId2"/>
  </externalReferences>
  <definedNames>
    <definedName name="_xlnm.Print_Area" localSheetId="0">Оценка!$A$1:$AT$19</definedName>
  </definedNames>
  <calcPr calcId="144525"/>
</workbook>
</file>

<file path=xl/calcChain.xml><?xml version="1.0" encoding="utf-8"?>
<calcChain xmlns="http://schemas.openxmlformats.org/spreadsheetml/2006/main">
  <c r="AF18" i="1" l="1"/>
  <c r="AM17" i="1"/>
  <c r="AL17" i="1"/>
  <c r="AR17" i="1" s="1"/>
  <c r="AK17" i="1"/>
  <c r="AQ17" i="1" s="1"/>
  <c r="AJ17" i="1"/>
  <c r="AP17" i="1" s="1"/>
  <c r="AI17" i="1"/>
  <c r="AO17" i="1" s="1"/>
  <c r="AH17" i="1"/>
  <c r="AN17" i="1" s="1"/>
  <c r="AG17" i="1"/>
  <c r="AD17" i="1"/>
  <c r="AC17" i="1"/>
  <c r="AB17" i="1"/>
  <c r="AA17" i="1"/>
  <c r="AE17" i="1" s="1"/>
  <c r="Y17" i="1"/>
  <c r="X17" i="1"/>
  <c r="W17" i="1"/>
  <c r="V17" i="1"/>
  <c r="Z17" i="1" s="1"/>
  <c r="T17" i="1"/>
  <c r="S17" i="1"/>
  <c r="R17" i="1"/>
  <c r="Q17" i="1"/>
  <c r="U17" i="1" s="1"/>
  <c r="O17" i="1"/>
  <c r="N17" i="1"/>
  <c r="M17" i="1"/>
  <c r="L17" i="1"/>
  <c r="K17" i="1"/>
  <c r="J17" i="1"/>
  <c r="I17" i="1"/>
  <c r="H17" i="1"/>
  <c r="P17" i="1" s="1"/>
  <c r="F17" i="1"/>
  <c r="E17" i="1"/>
  <c r="D17" i="1"/>
  <c r="C17" i="1"/>
  <c r="G17" i="1" s="1"/>
  <c r="AF17" i="1" s="1"/>
  <c r="AS17" i="1" s="1"/>
  <c r="AL16" i="1"/>
  <c r="AK16" i="1"/>
  <c r="AJ16" i="1"/>
  <c r="AI16" i="1"/>
  <c r="AO16" i="1" s="1"/>
  <c r="AH16" i="1"/>
  <c r="AN16" i="1" s="1"/>
  <c r="AG16" i="1"/>
  <c r="AM16" i="1" s="1"/>
  <c r="AD16" i="1"/>
  <c r="AC16" i="1"/>
  <c r="AB16" i="1"/>
  <c r="AA16" i="1"/>
  <c r="AE16" i="1" s="1"/>
  <c r="Z16" i="1"/>
  <c r="Y16" i="1"/>
  <c r="X16" i="1"/>
  <c r="W16" i="1"/>
  <c r="V16" i="1"/>
  <c r="T16" i="1"/>
  <c r="S16" i="1"/>
  <c r="R16" i="1"/>
  <c r="U16" i="1" s="1"/>
  <c r="Q16" i="1"/>
  <c r="O16" i="1"/>
  <c r="N16" i="1"/>
  <c r="M16" i="1"/>
  <c r="L16" i="1"/>
  <c r="K16" i="1"/>
  <c r="J16" i="1"/>
  <c r="I16" i="1"/>
  <c r="H16" i="1"/>
  <c r="P16" i="1" s="1"/>
  <c r="F16" i="1"/>
  <c r="E16" i="1"/>
  <c r="D16" i="1"/>
  <c r="C16" i="1"/>
  <c r="G16" i="1" s="1"/>
  <c r="AN15" i="1"/>
  <c r="AL15" i="1"/>
  <c r="AK15" i="1"/>
  <c r="AJ15" i="1"/>
  <c r="AI15" i="1"/>
  <c r="AO15" i="1" s="1"/>
  <c r="AH15" i="1"/>
  <c r="AG15" i="1"/>
  <c r="AM15" i="1" s="1"/>
  <c r="AD15" i="1"/>
  <c r="AC15" i="1"/>
  <c r="AB15" i="1"/>
  <c r="AA15" i="1"/>
  <c r="AE15" i="1" s="1"/>
  <c r="Y15" i="1"/>
  <c r="X15" i="1"/>
  <c r="W15" i="1"/>
  <c r="V15" i="1"/>
  <c r="Z15" i="1" s="1"/>
  <c r="T15" i="1"/>
  <c r="S15" i="1"/>
  <c r="R15" i="1"/>
  <c r="Q15" i="1"/>
  <c r="U15" i="1" s="1"/>
  <c r="O15" i="1"/>
  <c r="N15" i="1"/>
  <c r="M15" i="1"/>
  <c r="L15" i="1"/>
  <c r="K15" i="1"/>
  <c r="J15" i="1"/>
  <c r="I15" i="1"/>
  <c r="P15" i="1" s="1"/>
  <c r="H15" i="1"/>
  <c r="F15" i="1"/>
  <c r="E15" i="1"/>
  <c r="D15" i="1"/>
  <c r="C15" i="1"/>
  <c r="G15" i="1" s="1"/>
  <c r="AR14" i="1"/>
  <c r="AP14" i="1"/>
  <c r="AN14" i="1"/>
  <c r="AM14" i="1"/>
  <c r="AL14" i="1"/>
  <c r="AK14" i="1"/>
  <c r="AQ14" i="1" s="1"/>
  <c r="AJ14" i="1"/>
  <c r="AI14" i="1"/>
  <c r="AO14" i="1" s="1"/>
  <c r="AH14" i="1"/>
  <c r="AG14" i="1"/>
  <c r="AD14" i="1"/>
  <c r="AC14" i="1"/>
  <c r="AB14" i="1"/>
  <c r="AA14" i="1"/>
  <c r="AE14" i="1" s="1"/>
  <c r="Z14" i="1"/>
  <c r="Y14" i="1"/>
  <c r="X14" i="1"/>
  <c r="W14" i="1"/>
  <c r="V14" i="1"/>
  <c r="T14" i="1"/>
  <c r="S14" i="1"/>
  <c r="R14" i="1"/>
  <c r="U14" i="1" s="1"/>
  <c r="Q14" i="1"/>
  <c r="O14" i="1"/>
  <c r="N14" i="1"/>
  <c r="M14" i="1"/>
  <c r="L14" i="1"/>
  <c r="K14" i="1"/>
  <c r="J14" i="1"/>
  <c r="I14" i="1"/>
  <c r="H14" i="1"/>
  <c r="P14" i="1" s="1"/>
  <c r="F14" i="1"/>
  <c r="E14" i="1"/>
  <c r="D14" i="1"/>
  <c r="C14" i="1"/>
  <c r="G14" i="1" s="1"/>
  <c r="AM13" i="1"/>
  <c r="AL13" i="1"/>
  <c r="AR13" i="1" s="1"/>
  <c r="AK13" i="1"/>
  <c r="AQ13" i="1" s="1"/>
  <c r="AJ13" i="1"/>
  <c r="AP13" i="1" s="1"/>
  <c r="AI13" i="1"/>
  <c r="AO13" i="1" s="1"/>
  <c r="AH13" i="1"/>
  <c r="AN13" i="1" s="1"/>
  <c r="AG13" i="1"/>
  <c r="AD13" i="1"/>
  <c r="AC13" i="1"/>
  <c r="AB13" i="1"/>
  <c r="AA13" i="1"/>
  <c r="AE13" i="1" s="1"/>
  <c r="Y13" i="1"/>
  <c r="X13" i="1"/>
  <c r="W13" i="1"/>
  <c r="V13" i="1"/>
  <c r="Z13" i="1" s="1"/>
  <c r="T13" i="1"/>
  <c r="S13" i="1"/>
  <c r="R13" i="1"/>
  <c r="Q13" i="1"/>
  <c r="U13" i="1" s="1"/>
  <c r="O13" i="1"/>
  <c r="N13" i="1"/>
  <c r="M13" i="1"/>
  <c r="L13" i="1"/>
  <c r="K13" i="1"/>
  <c r="J13" i="1"/>
  <c r="I13" i="1"/>
  <c r="H13" i="1"/>
  <c r="P13" i="1" s="1"/>
  <c r="F13" i="1"/>
  <c r="E13" i="1"/>
  <c r="D13" i="1"/>
  <c r="C13" i="1"/>
  <c r="G13" i="1" s="1"/>
  <c r="AQ12" i="1"/>
  <c r="AL12" i="1"/>
  <c r="AR12" i="1" s="1"/>
  <c r="AK12" i="1"/>
  <c r="AJ12" i="1"/>
  <c r="AP12" i="1" s="1"/>
  <c r="AI12" i="1"/>
  <c r="AO12" i="1" s="1"/>
  <c r="AH12" i="1"/>
  <c r="AN12" i="1" s="1"/>
  <c r="AG12" i="1"/>
  <c r="AM12" i="1" s="1"/>
  <c r="AD12" i="1"/>
  <c r="AC12" i="1"/>
  <c r="AB12" i="1"/>
  <c r="AA12" i="1"/>
  <c r="AE12" i="1" s="1"/>
  <c r="Z12" i="1"/>
  <c r="Y12" i="1"/>
  <c r="X12" i="1"/>
  <c r="W12" i="1"/>
  <c r="V12" i="1"/>
  <c r="T12" i="1"/>
  <c r="S12" i="1"/>
  <c r="R12" i="1"/>
  <c r="U12" i="1" s="1"/>
  <c r="Q12" i="1"/>
  <c r="O12" i="1"/>
  <c r="N12" i="1"/>
  <c r="M12" i="1"/>
  <c r="L12" i="1"/>
  <c r="K12" i="1"/>
  <c r="J12" i="1"/>
  <c r="I12" i="1"/>
  <c r="H12" i="1"/>
  <c r="P12" i="1" s="1"/>
  <c r="F12" i="1"/>
  <c r="E12" i="1"/>
  <c r="D12" i="1"/>
  <c r="C12" i="1"/>
  <c r="G12" i="1" s="1"/>
  <c r="AQ11" i="1"/>
  <c r="AP11" i="1"/>
  <c r="AN11" i="1"/>
  <c r="AL11" i="1"/>
  <c r="AR11" i="1" s="1"/>
  <c r="AK11" i="1"/>
  <c r="AJ11" i="1"/>
  <c r="AI11" i="1"/>
  <c r="AO11" i="1" s="1"/>
  <c r="AH11" i="1"/>
  <c r="AG11" i="1"/>
  <c r="AM11" i="1" s="1"/>
  <c r="AD11" i="1"/>
  <c r="AC11" i="1"/>
  <c r="AB11" i="1"/>
  <c r="AA11" i="1"/>
  <c r="AE11" i="1" s="1"/>
  <c r="Y11" i="1"/>
  <c r="X11" i="1"/>
  <c r="W11" i="1"/>
  <c r="Z11" i="1" s="1"/>
  <c r="V11" i="1"/>
  <c r="T11" i="1"/>
  <c r="S11" i="1"/>
  <c r="R11" i="1"/>
  <c r="Q11" i="1"/>
  <c r="U11" i="1" s="1"/>
  <c r="O11" i="1"/>
  <c r="N11" i="1"/>
  <c r="M11" i="1"/>
  <c r="L11" i="1"/>
  <c r="K11" i="1"/>
  <c r="J11" i="1"/>
  <c r="I11" i="1"/>
  <c r="P11" i="1" s="1"/>
  <c r="H11" i="1"/>
  <c r="F11" i="1"/>
  <c r="E11" i="1"/>
  <c r="D11" i="1"/>
  <c r="C11" i="1"/>
  <c r="G11" i="1" s="1"/>
  <c r="AP10" i="1"/>
  <c r="AN10" i="1"/>
  <c r="AM10" i="1"/>
  <c r="AL10" i="1"/>
  <c r="AR10" i="1" s="1"/>
  <c r="AK10" i="1"/>
  <c r="AQ10" i="1" s="1"/>
  <c r="AJ10" i="1"/>
  <c r="AI10" i="1"/>
  <c r="AO10" i="1" s="1"/>
  <c r="AH10" i="1"/>
  <c r="AG10" i="1"/>
  <c r="AD10" i="1"/>
  <c r="AC10" i="1"/>
  <c r="AB10" i="1"/>
  <c r="AA10" i="1"/>
  <c r="AE10" i="1" s="1"/>
  <c r="Z10" i="1"/>
  <c r="Y10" i="1"/>
  <c r="X10" i="1"/>
  <c r="W10" i="1"/>
  <c r="V10" i="1"/>
  <c r="T10" i="1"/>
  <c r="S10" i="1"/>
  <c r="R10" i="1"/>
  <c r="U10" i="1" s="1"/>
  <c r="Q10" i="1"/>
  <c r="O10" i="1"/>
  <c r="N10" i="1"/>
  <c r="M10" i="1"/>
  <c r="L10" i="1"/>
  <c r="K10" i="1"/>
  <c r="J10" i="1"/>
  <c r="I10" i="1"/>
  <c r="H10" i="1"/>
  <c r="P10" i="1" s="1"/>
  <c r="F10" i="1"/>
  <c r="E10" i="1"/>
  <c r="D10" i="1"/>
  <c r="C10" i="1"/>
  <c r="G10" i="1" s="1"/>
  <c r="AF10" i="1" s="1"/>
  <c r="AR9" i="1"/>
  <c r="AM9" i="1"/>
  <c r="AL9" i="1"/>
  <c r="AK9" i="1"/>
  <c r="AQ9" i="1" s="1"/>
  <c r="AJ9" i="1"/>
  <c r="AP9" i="1" s="1"/>
  <c r="AI9" i="1"/>
  <c r="AO9" i="1" s="1"/>
  <c r="AH9" i="1"/>
  <c r="AN9" i="1" s="1"/>
  <c r="AG9" i="1"/>
  <c r="AD9" i="1"/>
  <c r="AC9" i="1"/>
  <c r="AB9" i="1"/>
  <c r="AA9" i="1"/>
  <c r="AE9" i="1" s="1"/>
  <c r="Y9" i="1"/>
  <c r="X9" i="1"/>
  <c r="W9" i="1"/>
  <c r="V9" i="1"/>
  <c r="Z9" i="1" s="1"/>
  <c r="T9" i="1"/>
  <c r="S9" i="1"/>
  <c r="R9" i="1"/>
  <c r="Q9" i="1"/>
  <c r="U9" i="1" s="1"/>
  <c r="O9" i="1"/>
  <c r="N9" i="1"/>
  <c r="M9" i="1"/>
  <c r="L9" i="1"/>
  <c r="K9" i="1"/>
  <c r="J9" i="1"/>
  <c r="I9" i="1"/>
  <c r="H9" i="1"/>
  <c r="P9" i="1" s="1"/>
  <c r="F9" i="1"/>
  <c r="E9" i="1"/>
  <c r="D9" i="1"/>
  <c r="C9" i="1"/>
  <c r="G9" i="1" s="1"/>
  <c r="AQ8" i="1"/>
  <c r="AO8" i="1"/>
  <c r="AL8" i="1"/>
  <c r="AR8" i="1" s="1"/>
  <c r="AK8" i="1"/>
  <c r="AJ8" i="1"/>
  <c r="AP8" i="1" s="1"/>
  <c r="AI8" i="1"/>
  <c r="AH8" i="1"/>
  <c r="AN8" i="1" s="1"/>
  <c r="AG8" i="1"/>
  <c r="AM8" i="1" s="1"/>
  <c r="AD8" i="1"/>
  <c r="AC8" i="1"/>
  <c r="AB8" i="1"/>
  <c r="AA8" i="1"/>
  <c r="AE8" i="1" s="1"/>
  <c r="Z8" i="1"/>
  <c r="Y8" i="1"/>
  <c r="X8" i="1"/>
  <c r="W8" i="1"/>
  <c r="V8" i="1"/>
  <c r="T8" i="1"/>
  <c r="S8" i="1"/>
  <c r="R8" i="1"/>
  <c r="U8" i="1" s="1"/>
  <c r="Q8" i="1"/>
  <c r="O8" i="1"/>
  <c r="N8" i="1"/>
  <c r="M8" i="1"/>
  <c r="L8" i="1"/>
  <c r="K8" i="1"/>
  <c r="J8" i="1"/>
  <c r="I8" i="1"/>
  <c r="H8" i="1"/>
  <c r="P8" i="1" s="1"/>
  <c r="F8" i="1"/>
  <c r="E8" i="1"/>
  <c r="D8" i="1"/>
  <c r="C8" i="1"/>
  <c r="G8" i="1" s="1"/>
  <c r="AQ7" i="1"/>
  <c r="AP7" i="1"/>
  <c r="AN7" i="1"/>
  <c r="AL7" i="1"/>
  <c r="AR7" i="1" s="1"/>
  <c r="AK7" i="1"/>
  <c r="AJ7" i="1"/>
  <c r="AI7" i="1"/>
  <c r="AO7" i="1" s="1"/>
  <c r="AH7" i="1"/>
  <c r="AG7" i="1"/>
  <c r="AM7" i="1" s="1"/>
  <c r="AD7" i="1"/>
  <c r="AC7" i="1"/>
  <c r="AB7" i="1"/>
  <c r="AA7" i="1"/>
  <c r="AE7" i="1" s="1"/>
  <c r="Y7" i="1"/>
  <c r="X7" i="1"/>
  <c r="W7" i="1"/>
  <c r="Z7" i="1" s="1"/>
  <c r="V7" i="1"/>
  <c r="T7" i="1"/>
  <c r="S7" i="1"/>
  <c r="R7" i="1"/>
  <c r="Q7" i="1"/>
  <c r="U7" i="1" s="1"/>
  <c r="O7" i="1"/>
  <c r="N7" i="1"/>
  <c r="M7" i="1"/>
  <c r="L7" i="1"/>
  <c r="K7" i="1"/>
  <c r="J7" i="1"/>
  <c r="I7" i="1"/>
  <c r="P7" i="1" s="1"/>
  <c r="H7" i="1"/>
  <c r="F7" i="1"/>
  <c r="E7" i="1"/>
  <c r="D7" i="1"/>
  <c r="C7" i="1"/>
  <c r="G7" i="1" s="1"/>
  <c r="AP6" i="1"/>
  <c r="AN6" i="1"/>
  <c r="AM6" i="1"/>
  <c r="AL6" i="1"/>
  <c r="AR6" i="1" s="1"/>
  <c r="AK6" i="1"/>
  <c r="AQ6" i="1" s="1"/>
  <c r="AJ6" i="1"/>
  <c r="AI6" i="1"/>
  <c r="AO6" i="1" s="1"/>
  <c r="AH6" i="1"/>
  <c r="AG6" i="1"/>
  <c r="AD6" i="1"/>
  <c r="AC6" i="1"/>
  <c r="AB6" i="1"/>
  <c r="AA6" i="1"/>
  <c r="AE6" i="1" s="1"/>
  <c r="Z6" i="1"/>
  <c r="Y6" i="1"/>
  <c r="X6" i="1"/>
  <c r="W6" i="1"/>
  <c r="V6" i="1"/>
  <c r="T6" i="1"/>
  <c r="S6" i="1"/>
  <c r="R6" i="1"/>
  <c r="U6" i="1" s="1"/>
  <c r="Q6" i="1"/>
  <c r="O6" i="1"/>
  <c r="N6" i="1"/>
  <c r="M6" i="1"/>
  <c r="L6" i="1"/>
  <c r="K6" i="1"/>
  <c r="J6" i="1"/>
  <c r="I6" i="1"/>
  <c r="H6" i="1"/>
  <c r="P6" i="1" s="1"/>
  <c r="F6" i="1"/>
  <c r="E6" i="1"/>
  <c r="D6" i="1"/>
  <c r="C6" i="1"/>
  <c r="G6" i="1" s="1"/>
  <c r="AF6" i="1" s="1"/>
  <c r="AR5" i="1"/>
  <c r="AM5" i="1"/>
  <c r="AL5" i="1"/>
  <c r="AK5" i="1"/>
  <c r="AQ5" i="1" s="1"/>
  <c r="AJ5" i="1"/>
  <c r="AP5" i="1" s="1"/>
  <c r="AI5" i="1"/>
  <c r="AO5" i="1" s="1"/>
  <c r="AH5" i="1"/>
  <c r="AN5" i="1" s="1"/>
  <c r="AG5" i="1"/>
  <c r="AD5" i="1"/>
  <c r="AC5" i="1"/>
  <c r="AB5" i="1"/>
  <c r="AA5" i="1"/>
  <c r="AE5" i="1" s="1"/>
  <c r="Y5" i="1"/>
  <c r="X5" i="1"/>
  <c r="W5" i="1"/>
  <c r="V5" i="1"/>
  <c r="Z5" i="1" s="1"/>
  <c r="T5" i="1"/>
  <c r="S5" i="1"/>
  <c r="R5" i="1"/>
  <c r="Q5" i="1"/>
  <c r="U5" i="1" s="1"/>
  <c r="O5" i="1"/>
  <c r="N5" i="1"/>
  <c r="M5" i="1"/>
  <c r="L5" i="1"/>
  <c r="K5" i="1"/>
  <c r="J5" i="1"/>
  <c r="I5" i="1"/>
  <c r="H5" i="1"/>
  <c r="P5" i="1" s="1"/>
  <c r="F5" i="1"/>
  <c r="E5" i="1"/>
  <c r="D5" i="1"/>
  <c r="C5" i="1"/>
  <c r="G5" i="1" s="1"/>
  <c r="AQ4" i="1"/>
  <c r="AO4" i="1"/>
  <c r="AL4" i="1"/>
  <c r="AR4" i="1" s="1"/>
  <c r="AK4" i="1"/>
  <c r="AJ4" i="1"/>
  <c r="AP4" i="1" s="1"/>
  <c r="AI4" i="1"/>
  <c r="AH4" i="1"/>
  <c r="AN4" i="1" s="1"/>
  <c r="AG4" i="1"/>
  <c r="AM4" i="1" s="1"/>
  <c r="AD4" i="1"/>
  <c r="AC4" i="1"/>
  <c r="AB4" i="1"/>
  <c r="AA4" i="1"/>
  <c r="AE4" i="1" s="1"/>
  <c r="Z4" i="1"/>
  <c r="Y4" i="1"/>
  <c r="X4" i="1"/>
  <c r="W4" i="1"/>
  <c r="V4" i="1"/>
  <c r="T4" i="1"/>
  <c r="S4" i="1"/>
  <c r="R4" i="1"/>
  <c r="U4" i="1" s="1"/>
  <c r="Q4" i="1"/>
  <c r="O4" i="1"/>
  <c r="N4" i="1"/>
  <c r="M4" i="1"/>
  <c r="L4" i="1"/>
  <c r="K4" i="1"/>
  <c r="J4" i="1"/>
  <c r="I4" i="1"/>
  <c r="H4" i="1"/>
  <c r="P4" i="1" s="1"/>
  <c r="F4" i="1"/>
  <c r="E4" i="1"/>
  <c r="D4" i="1"/>
  <c r="C4" i="1"/>
  <c r="G4" i="1" s="1"/>
  <c r="AF4" i="1" l="1"/>
  <c r="AS4" i="1" s="1"/>
  <c r="AP16" i="1"/>
  <c r="AF15" i="1"/>
  <c r="AF8" i="1"/>
  <c r="AS8" i="1" s="1"/>
  <c r="AF12" i="1"/>
  <c r="AS12" i="1" s="1"/>
  <c r="AF7" i="1"/>
  <c r="AS7" i="1" s="1"/>
  <c r="AF11" i="1"/>
  <c r="AS11" i="1" s="1"/>
  <c r="AF14" i="1"/>
  <c r="AS14" i="1" s="1"/>
  <c r="AR16" i="1"/>
  <c r="AS6" i="1"/>
  <c r="AF13" i="1"/>
  <c r="AS13" i="1" s="1"/>
  <c r="AS10" i="1"/>
  <c r="AF5" i="1"/>
  <c r="AS5" i="1" s="1"/>
  <c r="AF9" i="1"/>
  <c r="AS9" i="1" s="1"/>
  <c r="AF16" i="1"/>
  <c r="AQ16" i="1" l="1"/>
  <c r="AS16" i="1" s="1"/>
  <c r="AQ15" i="1"/>
  <c r="AP15" i="1"/>
  <c r="AS15" i="1" s="1"/>
  <c r="AR15" i="1"/>
  <c r="AS21" i="1" l="1"/>
  <c r="AS23" i="1"/>
  <c r="AS22" i="1"/>
  <c r="AS24" i="1" s="1"/>
  <c r="AS26" i="1" l="1"/>
  <c r="AS25" i="1"/>
  <c r="AT17" i="1" l="1"/>
  <c r="AT5" i="1"/>
  <c r="AT6" i="1"/>
  <c r="AT11" i="1"/>
  <c r="AT12" i="1"/>
  <c r="AT10" i="1"/>
  <c r="AT7" i="1"/>
  <c r="AT8" i="1"/>
  <c r="AT4" i="1"/>
  <c r="AT14" i="1"/>
  <c r="AT16" i="1"/>
  <c r="AT15" i="1"/>
  <c r="AU17" i="1"/>
  <c r="AU10" i="1"/>
  <c r="AU7" i="1"/>
  <c r="AU5" i="1"/>
  <c r="AU6" i="1"/>
  <c r="AU11" i="1"/>
  <c r="AU12" i="1"/>
  <c r="AU8" i="1"/>
  <c r="AU4" i="1"/>
  <c r="AU14" i="1"/>
  <c r="AU13" i="1"/>
  <c r="AT13" i="1" s="1"/>
  <c r="AU9" i="1"/>
  <c r="AT9" i="1" s="1"/>
  <c r="AU16" i="1"/>
  <c r="AU15" i="1"/>
</calcChain>
</file>

<file path=xl/sharedStrings.xml><?xml version="1.0" encoding="utf-8"?>
<sst xmlns="http://schemas.openxmlformats.org/spreadsheetml/2006/main" count="82" uniqueCount="82">
  <si>
    <t>Оценка качества управления муниципальными финансами в гродских и сельских поселениях  муниципального района "Шилкинский район" за 2024 год</t>
  </si>
  <si>
    <t>№ п/п</t>
  </si>
  <si>
    <t>Наименование поселения</t>
  </si>
  <si>
    <t xml:space="preserve">Утверждение бюджета муниципального образования на очередной финансовый год и плановый период </t>
  </si>
  <si>
    <t>Изм. бюджета пос. по налоговым и неналоговым доходам к первонач.утв.уровню</t>
  </si>
  <si>
    <t>Откл. ут. объема расх. бюдж. пос. за счет ср-в мест. бюдж. к первонач. утв. объему расх.</t>
  </si>
  <si>
    <t>Отношение дефицита бюд. пос. к доходам бюд. пос.</t>
  </si>
  <si>
    <t xml:space="preserve"> ИТОГО ПО I ГРУППЕ</t>
  </si>
  <si>
    <t>Доля просроч. КЗ по вопр. мест. знач. в объеме расходов бюд.пос., за счет средств бюд. пос.</t>
  </si>
  <si>
    <t>Объем просроч.КТЗ по первоочер.расход.обязат.</t>
  </si>
  <si>
    <t>Отнош.прироста расх.бюдж. Пос. в отчетном фин.году, не обеспеченных соотв.приростом доходов бюд.пос., к объему расх.бюд. пос.</t>
  </si>
  <si>
    <t>Уровень финан.зависимости бюд.посел.</t>
  </si>
  <si>
    <t>Отсутствие заблокированных счетов на 1-е число квартала отчетного финансового года</t>
  </si>
  <si>
    <t>Динамика поступлений по налоговым и неналоговым доходам в бюджет поселения</t>
  </si>
  <si>
    <t>Состояние недоимки</t>
  </si>
  <si>
    <t>Темп роста среднедушевых расходов бюджета городского или сельского поселения на содержание органов местного самоуправления</t>
  </si>
  <si>
    <t>ИТОГО ПО II ГРУППЕ</t>
  </si>
  <si>
    <t>Равномерность распред.во времени ср-в на погаш.муниц.долга за три последних отч.финанс.года</t>
  </si>
  <si>
    <t>Просроченная задолж.по долговым обязательствам</t>
  </si>
  <si>
    <t>Погашение муниц.долга в отч.финанс.году без пролонгации и реструктуризации задолженности</t>
  </si>
  <si>
    <t>Темп роста муниципального долга</t>
  </si>
  <si>
    <t>ОЦЕНКА ПО III ГРУППЕ</t>
  </si>
  <si>
    <t>Доля расх.бюдж.пос. на оказание муницип.услуг(работ), оказ. в соотв.с муниц.заданием в общем объеме расходов бюджета</t>
  </si>
  <si>
    <t>Размещ.на офиц.сайте в сети Интернет (www.bus.gov.ru) информ.о муницип. Учрежд.</t>
  </si>
  <si>
    <t>Изучение мнения населения о качестве оказания муницип.услуг</t>
  </si>
  <si>
    <t>Выполнение указов Президента РФ от 07.05.2012г-достиж.целевых значений показат., предусм в дорож.карте, по повыш.зар.платы отдельным категориям работников</t>
  </si>
  <si>
    <t>ОЦЕНКА ПО IV ГРУППЕ</t>
  </si>
  <si>
    <t>Размещение на офиц. сайте органов мест.самоупр. пос. решений пос. о бюджете, об исп. бюджета</t>
  </si>
  <si>
    <t>Проведение публичных слушаний по проекту бюджета пос. и проекту отчета об исп. бюджета в соот. с устан.порядком</t>
  </si>
  <si>
    <t xml:space="preserve">Своевременность  и качество предоставления отчетности </t>
  </si>
  <si>
    <t>Проведение внешней проверки годового отчета об исполнении бюджета пос.за год, предшествующий отчетному</t>
  </si>
  <si>
    <t>ОЦЕНКА ПО V ГРУППЕ</t>
  </si>
  <si>
    <t>ИТОГОВАЯ ОЦЕНКА</t>
  </si>
  <si>
    <t>Отношение объема муниципального долга к общему годовому объему доходов без учета безвозм.поступл в отч. фин. году</t>
  </si>
  <si>
    <t>Отношение объема расходов на обслуж.муниц.долга  к объему расходов бюджета пос, за искл.объема расходов,осущ.за счет безв.поступл в отч. фин. году</t>
  </si>
  <si>
    <t>Отношение дефицита бюджета к общему годовому объему доходов бюджкта без учета объема безвозмездных поступлений в отчетном финансовом году</t>
  </si>
  <si>
    <t>Отношение доли расходов на содержание ОМСУ к установленному нормативу формирования данных расходов</t>
  </si>
  <si>
    <t>Соблюдение органами местного самоуправления поселений нормативов на содержание органов местного самоуправления, поселений утвержденных правовым актом муниципального района</t>
  </si>
  <si>
    <t xml:space="preserve">Выполнение условий подписанного с Комитетом по финасам соглашения о мерах по социально-экономическому развитию и оздоровлению муниципальных </t>
  </si>
  <si>
    <t>Снижение оценки  1              (в %)                                5 процентов</t>
  </si>
  <si>
    <t>Снижение оценки  2            (в %)                        5 процентов</t>
  </si>
  <si>
    <t>Снижение оценки  3            (в %)  5 процент</t>
  </si>
  <si>
    <t>Снижение оценки  4              (в %)  5 процент</t>
  </si>
  <si>
    <t>Снижение оценки  5              (в %)  5 процент</t>
  </si>
  <si>
    <t>Снижение оценки  6              (в %)  5 процент</t>
  </si>
  <si>
    <t>Итоговая оценка после снижения</t>
  </si>
  <si>
    <t>ИТОГО СТЕПЕНЬ качества</t>
  </si>
  <si>
    <t>1</t>
  </si>
  <si>
    <t>Шилкинское</t>
  </si>
  <si>
    <t>2</t>
  </si>
  <si>
    <t>Первомайское</t>
  </si>
  <si>
    <t>3</t>
  </si>
  <si>
    <t>Холбонское</t>
  </si>
  <si>
    <t>4</t>
  </si>
  <si>
    <t>Богомягковское</t>
  </si>
  <si>
    <t>5</t>
  </si>
  <si>
    <t>Верх-Хилинское</t>
  </si>
  <si>
    <t>6</t>
  </si>
  <si>
    <t>Галкинское</t>
  </si>
  <si>
    <t>7</t>
  </si>
  <si>
    <t>Казановское</t>
  </si>
  <si>
    <t>8</t>
  </si>
  <si>
    <t>Мирсановское</t>
  </si>
  <si>
    <t>9</t>
  </si>
  <si>
    <t>Новоберезовское</t>
  </si>
  <si>
    <t>10</t>
  </si>
  <si>
    <t>Номоконовское</t>
  </si>
  <si>
    <t>11</t>
  </si>
  <si>
    <t>Ононское</t>
  </si>
  <si>
    <t>12</t>
  </si>
  <si>
    <t>Размахнинское</t>
  </si>
  <si>
    <t>13</t>
  </si>
  <si>
    <t>Усть-Теленгуйское</t>
  </si>
  <si>
    <t>14</t>
  </si>
  <si>
    <t>Чиронское</t>
  </si>
  <si>
    <t>максимум</t>
  </si>
  <si>
    <t>средняя</t>
  </si>
  <si>
    <t>max</t>
  </si>
  <si>
    <t>min</t>
  </si>
  <si>
    <t>коэффиц границ</t>
  </si>
  <si>
    <t>средняя + коэф</t>
  </si>
  <si>
    <t>средняя - коэф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</si>
</sst>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_-* #,##0.00_р_._-;\-* #,##0.00_р_._-;_-* &quot;-&quot;??_р_._-;_-@_-"/>
    <numFmt numFmtId="166" formatCode="#,##0.0000_ ;\-#,##0.0000\ "/>
    <numFmt numFmtId="167" formatCode="0.0"/>
  </numFmts>
  <fonts count="17" x14ac:knownFonts="1">
    <font>
      <sz val="10"/>
      <name val="Arial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11" fillId="0" borderId="0" applyFont="0" applyFill="0" applyBorder="0" applyAlignment="0" applyProtection="0"/>
    <xf numFmtId="0" fontId="9" fillId="0" borderId="0"/>
    <xf numFmtId="0" fontId="16" fillId="0" borderId="0"/>
  </cellStyleXfs>
  <cellXfs count="78">
    <xf numFmtId="0" fontId="0" fillId="0" borderId="0" xfId="0"/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49" fontId="8" fillId="2" borderId="15" xfId="0" applyNumberFormat="1" applyFont="1" applyFill="1" applyBorder="1" applyAlignment="1">
      <alignment horizontal="center" vertical="center" wrapText="1"/>
    </xf>
    <xf numFmtId="0" fontId="10" fillId="2" borderId="16" xfId="2" applyFont="1" applyFill="1" applyBorder="1"/>
    <xf numFmtId="164" fontId="8" fillId="2" borderId="17" xfId="0" applyNumberFormat="1" applyFont="1" applyFill="1" applyBorder="1" applyAlignment="1">
      <alignment horizontal="center" vertical="center" wrapText="1"/>
    </xf>
    <xf numFmtId="164" fontId="8" fillId="2" borderId="18" xfId="0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center" vertical="center"/>
    </xf>
    <xf numFmtId="164" fontId="12" fillId="3" borderId="19" xfId="0" applyNumberFormat="1" applyFont="1" applyFill="1" applyBorder="1" applyAlignment="1">
      <alignment horizontal="center" vertical="center" wrapText="1"/>
    </xf>
    <xf numFmtId="164" fontId="8" fillId="2" borderId="20" xfId="1" applyNumberFormat="1" applyFont="1" applyFill="1" applyBorder="1" applyAlignment="1">
      <alignment horizontal="center" vertical="center" wrapText="1"/>
    </xf>
    <xf numFmtId="164" fontId="8" fillId="2" borderId="17" xfId="1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164" fontId="12" fillId="3" borderId="21" xfId="0" applyNumberFormat="1" applyFont="1" applyFill="1" applyBorder="1" applyAlignment="1">
      <alignment horizontal="center" vertical="center" wrapText="1"/>
    </xf>
    <xf numFmtId="166" fontId="10" fillId="0" borderId="5" xfId="1" applyNumberFormat="1" applyFont="1" applyFill="1" applyBorder="1" applyAlignment="1">
      <alignment horizontal="right" vertical="center" wrapText="1"/>
    </xf>
    <xf numFmtId="166" fontId="8" fillId="2" borderId="17" xfId="1" applyNumberFormat="1" applyFont="1" applyFill="1" applyBorder="1" applyAlignment="1">
      <alignment horizontal="center" vertical="center" wrapText="1"/>
    </xf>
    <xf numFmtId="166" fontId="12" fillId="3" borderId="19" xfId="1" applyNumberFormat="1" applyFont="1" applyFill="1" applyBorder="1" applyAlignment="1">
      <alignment horizontal="center" vertical="center" wrapText="1"/>
    </xf>
    <xf numFmtId="166" fontId="12" fillId="3" borderId="22" xfId="1" applyNumberFormat="1" applyFont="1" applyFill="1" applyBorder="1" applyAlignment="1">
      <alignment horizontal="center" vertical="center" wrapText="1"/>
    </xf>
    <xf numFmtId="164" fontId="8" fillId="2" borderId="23" xfId="0" applyNumberFormat="1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/>
    </xf>
    <xf numFmtId="2" fontId="14" fillId="0" borderId="5" xfId="1" applyNumberFormat="1" applyFont="1" applyFill="1" applyBorder="1" applyAlignment="1">
      <alignment horizontal="center" vertical="center"/>
    </xf>
    <xf numFmtId="2" fontId="14" fillId="0" borderId="25" xfId="1" applyNumberFormat="1" applyFont="1" applyFill="1" applyBorder="1" applyAlignment="1">
      <alignment horizontal="center" vertical="center"/>
    </xf>
    <xf numFmtId="2" fontId="15" fillId="2" borderId="25" xfId="0" applyNumberFormat="1" applyFont="1" applyFill="1" applyBorder="1" applyAlignment="1">
      <alignment horizontal="center" vertical="center" wrapText="1"/>
    </xf>
    <xf numFmtId="2" fontId="15" fillId="2" borderId="5" xfId="0" applyNumberFormat="1" applyFont="1" applyFill="1" applyBorder="1" applyAlignment="1">
      <alignment horizontal="center" vertical="center" wrapText="1"/>
    </xf>
    <xf numFmtId="164" fontId="12" fillId="4" borderId="26" xfId="0" applyNumberFormat="1" applyFont="1" applyFill="1" applyBorder="1" applyAlignment="1">
      <alignment horizontal="center" vertical="center" wrapText="1"/>
    </xf>
    <xf numFmtId="3" fontId="12" fillId="2" borderId="26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/>
    <xf numFmtId="0" fontId="8" fillId="2" borderId="0" xfId="0" applyFont="1" applyFill="1"/>
    <xf numFmtId="49" fontId="10" fillId="2" borderId="15" xfId="0" applyNumberFormat="1" applyFont="1" applyFill="1" applyBorder="1" applyAlignment="1">
      <alignment horizontal="center" wrapText="1"/>
    </xf>
    <xf numFmtId="0" fontId="10" fillId="2" borderId="0" xfId="0" applyFont="1" applyFill="1"/>
    <xf numFmtId="0" fontId="12" fillId="2" borderId="27" xfId="0" applyFont="1" applyFill="1" applyBorder="1" applyAlignment="1">
      <alignment horizontal="center"/>
    </xf>
    <xf numFmtId="0" fontId="12" fillId="2" borderId="28" xfId="0" applyFont="1" applyFill="1" applyBorder="1" applyAlignment="1">
      <alignment horizontal="center"/>
    </xf>
    <xf numFmtId="167" fontId="8" fillId="2" borderId="29" xfId="0" applyNumberFormat="1" applyFont="1" applyFill="1" applyBorder="1" applyAlignment="1">
      <alignment horizontal="center"/>
    </xf>
    <xf numFmtId="167" fontId="8" fillId="2" borderId="27" xfId="0" applyNumberFormat="1" applyFont="1" applyFill="1" applyBorder="1" applyAlignment="1">
      <alignment horizontal="center"/>
    </xf>
    <xf numFmtId="167" fontId="8" fillId="3" borderId="28" xfId="0" applyNumberFormat="1" applyFont="1" applyFill="1" applyBorder="1" applyAlignment="1">
      <alignment horizontal="center"/>
    </xf>
    <xf numFmtId="167" fontId="8" fillId="2" borderId="30" xfId="0" applyNumberFormat="1" applyFont="1" applyFill="1" applyBorder="1" applyAlignment="1">
      <alignment horizontal="center"/>
    </xf>
    <xf numFmtId="167" fontId="8" fillId="2" borderId="31" xfId="0" applyNumberFormat="1" applyFont="1" applyFill="1" applyBorder="1" applyAlignment="1">
      <alignment horizontal="center"/>
    </xf>
    <xf numFmtId="167" fontId="8" fillId="3" borderId="31" xfId="0" applyNumberFormat="1" applyFont="1" applyFill="1" applyBorder="1" applyAlignment="1">
      <alignment horizontal="center"/>
    </xf>
    <xf numFmtId="165" fontId="8" fillId="2" borderId="32" xfId="1" applyFont="1" applyFill="1" applyBorder="1" applyAlignment="1">
      <alignment horizontal="center"/>
    </xf>
    <xf numFmtId="165" fontId="8" fillId="2" borderId="31" xfId="1" applyFont="1" applyFill="1" applyBorder="1" applyAlignment="1">
      <alignment horizontal="center"/>
    </xf>
    <xf numFmtId="165" fontId="8" fillId="2" borderId="29" xfId="1" applyFont="1" applyFill="1" applyBorder="1" applyAlignment="1">
      <alignment horizontal="center"/>
    </xf>
    <xf numFmtId="165" fontId="12" fillId="3" borderId="28" xfId="1" applyFont="1" applyFill="1" applyBorder="1" applyAlignment="1">
      <alignment horizontal="center"/>
    </xf>
    <xf numFmtId="4" fontId="8" fillId="2" borderId="32" xfId="0" applyNumberFormat="1" applyFont="1" applyFill="1" applyBorder="1" applyAlignment="1">
      <alignment horizontal="center"/>
    </xf>
    <xf numFmtId="4" fontId="8" fillId="2" borderId="29" xfId="0" applyNumberFormat="1" applyFont="1" applyFill="1" applyBorder="1" applyAlignment="1">
      <alignment horizontal="center"/>
    </xf>
    <xf numFmtId="4" fontId="15" fillId="2" borderId="31" xfId="0" applyNumberFormat="1" applyFont="1" applyFill="1" applyBorder="1" applyAlignment="1">
      <alignment horizontal="center"/>
    </xf>
    <xf numFmtId="167" fontId="15" fillId="2" borderId="29" xfId="0" applyNumberFormat="1" applyFont="1" applyFill="1" applyBorder="1" applyAlignment="1">
      <alignment horizontal="center"/>
    </xf>
    <xf numFmtId="167" fontId="15" fillId="2" borderId="31" xfId="0" applyNumberFormat="1" applyFont="1" applyFill="1" applyBorder="1" applyAlignment="1">
      <alignment horizontal="center"/>
    </xf>
    <xf numFmtId="167" fontId="15" fillId="2" borderId="33" xfId="0" applyNumberFormat="1" applyFont="1" applyFill="1" applyBorder="1" applyAlignment="1">
      <alignment horizontal="center"/>
    </xf>
    <xf numFmtId="164" fontId="12" fillId="4" borderId="34" xfId="0" applyNumberFormat="1" applyFont="1" applyFill="1" applyBorder="1" applyAlignment="1">
      <alignment horizontal="center"/>
    </xf>
    <xf numFmtId="167" fontId="12" fillId="2" borderId="34" xfId="0" applyNumberFormat="1" applyFont="1" applyFill="1" applyBorder="1" applyAlignment="1">
      <alignment horizontal="center"/>
    </xf>
    <xf numFmtId="164" fontId="12" fillId="2" borderId="0" xfId="0" applyNumberFormat="1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1" fillId="2" borderId="0" xfId="0" applyFont="1" applyFill="1"/>
    <xf numFmtId="164" fontId="1" fillId="2" borderId="0" xfId="0" applyNumberFormat="1" applyFont="1" applyFill="1"/>
    <xf numFmtId="164" fontId="14" fillId="0" borderId="0" xfId="0" applyNumberFormat="1" applyFont="1" applyBorder="1" applyAlignment="1">
      <alignment vertical="center"/>
    </xf>
  </cellXfs>
  <cellStyles count="4">
    <cellStyle name="Normal_own-reg-rev" xfId="3"/>
    <cellStyle name="Normal_Regional Data for IGR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4;&#1077;&#1085;&#1082;&#1072;%20&#1082;&#1072;&#1095;&#1077;&#1089;&#1090;&#1074;&#1072;%20(&#1088;&#1072;&#1089;&#1095;&#1077;&#1090;)%20&#1064;&#1080;&#1083;&#1082;&#1072;%20%20&#1079;&#1072;%202024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"/>
      <sheetName val="U 1.1"/>
      <sheetName val="U1.2"/>
      <sheetName val="U1.3."/>
      <sheetName val="U1.4."/>
      <sheetName val="U 2.1."/>
      <sheetName val="U 2.2."/>
      <sheetName val="U 2.3"/>
      <sheetName val="U 2.4."/>
      <sheetName val="U 2.5."/>
      <sheetName val="U 2.6."/>
      <sheetName val="U 2.7."/>
      <sheetName val="U 2.8."/>
      <sheetName val="U 3.1."/>
      <sheetName val="U 3.2."/>
      <sheetName val="U 3.3."/>
      <sheetName val="U 3.4."/>
      <sheetName val="U 4.1."/>
      <sheetName val="U 4.2."/>
      <sheetName val="U 4.3."/>
      <sheetName val="U 4.4."/>
      <sheetName val="U 5.1."/>
      <sheetName val="U 5.2."/>
      <sheetName val="U 5.3"/>
      <sheetName val="U 5.4"/>
      <sheetName val="Прил2. инд.1 Муницип.долг"/>
      <sheetName val="Прил2. инд.2 обсл.муницип.долг"/>
      <sheetName val="Прил2 инд.3 дефицит"/>
      <sheetName val="Прил2 инд.4 норматив"/>
      <sheetName val="Прил2 инд.5"/>
      <sheetName val="Прил2 инд6"/>
      <sheetName val="Лист1"/>
    </sheetNames>
    <sheetDataSet>
      <sheetData sheetId="0"/>
      <sheetData sheetId="1"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2">
        <row r="4">
          <cell r="E4">
            <v>0.38128098962189133</v>
          </cell>
        </row>
        <row r="5">
          <cell r="E5">
            <v>1</v>
          </cell>
        </row>
        <row r="6">
          <cell r="E6">
            <v>0.33202631277826367</v>
          </cell>
        </row>
        <row r="7">
          <cell r="E7">
            <v>0</v>
          </cell>
        </row>
        <row r="8">
          <cell r="E8">
            <v>0.19384798870975448</v>
          </cell>
        </row>
        <row r="9">
          <cell r="E9">
            <v>0.6103569152876801</v>
          </cell>
        </row>
        <row r="10">
          <cell r="E10">
            <v>0.12011512366824594</v>
          </cell>
        </row>
        <row r="11">
          <cell r="E11">
            <v>0.39275085355883521</v>
          </cell>
        </row>
        <row r="12">
          <cell r="E12">
            <v>0.28355736039515872</v>
          </cell>
        </row>
        <row r="13">
          <cell r="E13">
            <v>0.39275085355883521</v>
          </cell>
        </row>
        <row r="14">
          <cell r="E14">
            <v>0.2977435994469621</v>
          </cell>
        </row>
        <row r="15">
          <cell r="E15">
            <v>0.28887668070196643</v>
          </cell>
        </row>
        <row r="16">
          <cell r="E16">
            <v>0.2162751740748278</v>
          </cell>
        </row>
        <row r="17">
          <cell r="E17">
            <v>0.39275085355883521</v>
          </cell>
        </row>
      </sheetData>
      <sheetData sheetId="3">
        <row r="4">
          <cell r="E4">
            <v>0.84169230334584322</v>
          </cell>
        </row>
        <row r="5">
          <cell r="E5">
            <v>0.67771110461727935</v>
          </cell>
        </row>
        <row r="6">
          <cell r="E6">
            <v>0.55501701657754143</v>
          </cell>
        </row>
        <row r="7">
          <cell r="E7">
            <v>0.53941010730025585</v>
          </cell>
        </row>
        <row r="8">
          <cell r="E8">
            <v>0.84714765071228526</v>
          </cell>
        </row>
        <row r="9">
          <cell r="E9">
            <v>0.97488047569655067</v>
          </cell>
        </row>
        <row r="10">
          <cell r="E10">
            <v>0.34943510243532105</v>
          </cell>
        </row>
        <row r="11">
          <cell r="E11">
            <v>0</v>
          </cell>
        </row>
        <row r="12">
          <cell r="E12">
            <v>0.89290347290661831</v>
          </cell>
        </row>
        <row r="13">
          <cell r="E13">
            <v>1</v>
          </cell>
        </row>
        <row r="14">
          <cell r="E14">
            <v>0.6794264680003923</v>
          </cell>
        </row>
        <row r="15">
          <cell r="E15">
            <v>0.21179223593305974</v>
          </cell>
        </row>
        <row r="16">
          <cell r="E16">
            <v>0.91169721197245379</v>
          </cell>
        </row>
        <row r="17">
          <cell r="E17">
            <v>0.89851834640403483</v>
          </cell>
        </row>
      </sheetData>
      <sheetData sheetId="4">
        <row r="4">
          <cell r="E4">
            <v>1</v>
          </cell>
        </row>
        <row r="5">
          <cell r="E5">
            <v>1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1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0</v>
          </cell>
        </row>
        <row r="12">
          <cell r="E12">
            <v>1</v>
          </cell>
        </row>
        <row r="13">
          <cell r="E13">
            <v>1</v>
          </cell>
        </row>
        <row r="14">
          <cell r="E14">
            <v>1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1</v>
          </cell>
        </row>
      </sheetData>
      <sheetData sheetId="5">
        <row r="4">
          <cell r="E4">
            <v>0</v>
          </cell>
        </row>
        <row r="5">
          <cell r="E5">
            <v>0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</sheetData>
      <sheetData sheetId="6">
        <row r="4">
          <cell r="F4">
            <v>1</v>
          </cell>
        </row>
        <row r="5">
          <cell r="F5">
            <v>1</v>
          </cell>
        </row>
        <row r="6">
          <cell r="F6">
            <v>1</v>
          </cell>
        </row>
        <row r="7">
          <cell r="F7">
            <v>1</v>
          </cell>
        </row>
        <row r="8">
          <cell r="F8">
            <v>1</v>
          </cell>
        </row>
        <row r="9">
          <cell r="F9">
            <v>1</v>
          </cell>
        </row>
        <row r="10">
          <cell r="F10">
            <v>1</v>
          </cell>
        </row>
        <row r="11">
          <cell r="F11">
            <v>1</v>
          </cell>
        </row>
        <row r="12">
          <cell r="F12">
            <v>1</v>
          </cell>
        </row>
        <row r="13">
          <cell r="F13">
            <v>1</v>
          </cell>
        </row>
        <row r="14">
          <cell r="F14">
            <v>1</v>
          </cell>
        </row>
        <row r="15">
          <cell r="F15">
            <v>1</v>
          </cell>
        </row>
        <row r="16">
          <cell r="F16">
            <v>1</v>
          </cell>
        </row>
        <row r="17">
          <cell r="F17">
            <v>1</v>
          </cell>
        </row>
      </sheetData>
      <sheetData sheetId="7">
        <row r="4">
          <cell r="G4">
            <v>0.81341797602031585</v>
          </cell>
        </row>
        <row r="5">
          <cell r="G5">
            <v>0.79917587980340365</v>
          </cell>
        </row>
        <row r="6">
          <cell r="G6">
            <v>1</v>
          </cell>
        </row>
        <row r="7">
          <cell r="G7">
            <v>0.61562907343973006</v>
          </cell>
        </row>
        <row r="8">
          <cell r="G8">
            <v>0</v>
          </cell>
        </row>
        <row r="9">
          <cell r="G9">
            <v>0.72963196400541497</v>
          </cell>
        </row>
        <row r="10">
          <cell r="G10">
            <v>0.76492629302891002</v>
          </cell>
        </row>
        <row r="11">
          <cell r="G11">
            <v>0.78286207631223714</v>
          </cell>
        </row>
        <row r="12">
          <cell r="G12">
            <v>0.73913733040576612</v>
          </cell>
        </row>
        <row r="13">
          <cell r="G13">
            <v>0.75468858170959674</v>
          </cell>
        </row>
        <row r="14">
          <cell r="G14">
            <v>0.72829435160622868</v>
          </cell>
        </row>
        <row r="15">
          <cell r="G15">
            <v>0.74423241304633692</v>
          </cell>
        </row>
        <row r="16">
          <cell r="G16">
            <v>0.72616036883713986</v>
          </cell>
        </row>
        <row r="17">
          <cell r="G17">
            <v>0.73299774944354124</v>
          </cell>
        </row>
      </sheetData>
      <sheetData sheetId="8">
        <row r="4">
          <cell r="E4">
            <v>1</v>
          </cell>
        </row>
        <row r="5">
          <cell r="E5">
            <v>0.79383773194570573</v>
          </cell>
        </row>
        <row r="6">
          <cell r="E6">
            <v>0.45167884370273542</v>
          </cell>
        </row>
        <row r="7">
          <cell r="E7">
            <v>0.55778987872119656</v>
          </cell>
        </row>
        <row r="8">
          <cell r="E8">
            <v>0.23667977283898764</v>
          </cell>
        </row>
        <row r="9">
          <cell r="E9">
            <v>0</v>
          </cell>
        </row>
        <row r="10">
          <cell r="E10">
            <v>0.63132460210937691</v>
          </cell>
        </row>
        <row r="11">
          <cell r="E11">
            <v>0.9943443784605317</v>
          </cell>
        </row>
        <row r="12">
          <cell r="E12">
            <v>0.17842470365001067</v>
          </cell>
        </row>
        <row r="13">
          <cell r="E13">
            <v>0.21526899072567912</v>
          </cell>
        </row>
        <row r="14">
          <cell r="E14">
            <v>8.5251610065292971E-2</v>
          </cell>
        </row>
        <row r="15">
          <cell r="E15">
            <v>0.33450229887544303</v>
          </cell>
        </row>
        <row r="16">
          <cell r="E16">
            <v>9.6092903810397548E-2</v>
          </cell>
        </row>
        <row r="17">
          <cell r="E17">
            <v>8.7319192403632964E-2</v>
          </cell>
        </row>
      </sheetData>
      <sheetData sheetId="9"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10">
        <row r="4">
          <cell r="E4">
            <v>0.79949505435322743</v>
          </cell>
        </row>
        <row r="5">
          <cell r="E5">
            <v>0.94067019327012513</v>
          </cell>
        </row>
        <row r="6">
          <cell r="E6">
            <v>0.83136896975466934</v>
          </cell>
        </row>
        <row r="7">
          <cell r="E7">
            <v>1</v>
          </cell>
        </row>
        <row r="8">
          <cell r="E8">
            <v>0.66316916001451964</v>
          </cell>
        </row>
        <row r="9">
          <cell r="E9">
            <v>0</v>
          </cell>
        </row>
        <row r="10">
          <cell r="E10">
            <v>0.90809356384790862</v>
          </cell>
        </row>
        <row r="11">
          <cell r="E11">
            <v>0.85129776248683997</v>
          </cell>
        </row>
        <row r="12">
          <cell r="E12">
            <v>0.69914559200939819</v>
          </cell>
        </row>
        <row r="13">
          <cell r="E13">
            <v>0.56926354161607495</v>
          </cell>
        </row>
        <row r="14">
          <cell r="E14">
            <v>0.55357702880669923</v>
          </cell>
        </row>
        <row r="15">
          <cell r="E15">
            <v>0.8807681540347515</v>
          </cell>
        </row>
        <row r="16">
          <cell r="E16">
            <v>0.77413683251284127</v>
          </cell>
        </row>
        <row r="17">
          <cell r="E17">
            <v>0.60544916260464188</v>
          </cell>
        </row>
      </sheetData>
      <sheetData sheetId="11">
        <row r="4">
          <cell r="E4">
            <v>1</v>
          </cell>
        </row>
        <row r="5">
          <cell r="E5">
            <v>0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0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1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0</v>
          </cell>
        </row>
      </sheetData>
      <sheetData sheetId="12">
        <row r="4">
          <cell r="E4">
            <v>0.85186244584865345</v>
          </cell>
        </row>
        <row r="5">
          <cell r="E5">
            <v>1</v>
          </cell>
        </row>
        <row r="6">
          <cell r="E6">
            <v>0.66611621114793473</v>
          </cell>
        </row>
        <row r="7">
          <cell r="E7">
            <v>0.63179960134246238</v>
          </cell>
        </row>
        <row r="8">
          <cell r="E8">
            <v>0.38956186921138181</v>
          </cell>
        </row>
        <row r="9">
          <cell r="E9">
            <v>0.82444620867857865</v>
          </cell>
        </row>
        <row r="10">
          <cell r="E10">
            <v>0.76760782099340108</v>
          </cell>
        </row>
        <row r="11">
          <cell r="E11">
            <v>0.65411333956039541</v>
          </cell>
        </row>
        <row r="12">
          <cell r="E12">
            <v>0.95498589275040635</v>
          </cell>
        </row>
        <row r="13">
          <cell r="E13">
            <v>0.73681158826825222</v>
          </cell>
        </row>
        <row r="14">
          <cell r="E14">
            <v>0.53861229212434336</v>
          </cell>
        </row>
        <row r="15">
          <cell r="E15">
            <v>0</v>
          </cell>
        </row>
        <row r="16">
          <cell r="E16">
            <v>0.63775413524921198</v>
          </cell>
        </row>
        <row r="17">
          <cell r="E17">
            <v>0.57336207290102925</v>
          </cell>
        </row>
      </sheetData>
      <sheetData sheetId="13">
        <row r="4">
          <cell r="F4">
            <v>0</v>
          </cell>
        </row>
        <row r="5">
          <cell r="F5">
            <v>1</v>
          </cell>
        </row>
        <row r="6">
          <cell r="F6">
            <v>0</v>
          </cell>
        </row>
        <row r="7">
          <cell r="F7">
            <v>0</v>
          </cell>
        </row>
        <row r="8">
          <cell r="F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</sheetData>
      <sheetData sheetId="14">
        <row r="4">
          <cell r="B4">
            <v>1</v>
          </cell>
        </row>
        <row r="5">
          <cell r="B5">
            <v>0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15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</sheetData>
      <sheetData sheetId="16">
        <row r="4">
          <cell r="E4">
            <v>1</v>
          </cell>
        </row>
        <row r="5">
          <cell r="E5">
            <v>0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1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1</v>
          </cell>
        </row>
        <row r="12">
          <cell r="E12">
            <v>1</v>
          </cell>
        </row>
        <row r="13">
          <cell r="E13">
            <v>1</v>
          </cell>
        </row>
        <row r="14">
          <cell r="E14">
            <v>1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1</v>
          </cell>
        </row>
      </sheetData>
      <sheetData sheetId="17">
        <row r="4">
          <cell r="E4">
            <v>0.31727826999126946</v>
          </cell>
        </row>
        <row r="5">
          <cell r="E5">
            <v>0.2545686449440977</v>
          </cell>
        </row>
        <row r="6">
          <cell r="E6">
            <v>0.98902365902644029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1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</sheetData>
      <sheetData sheetId="18">
        <row r="4">
          <cell r="E4">
            <v>1</v>
          </cell>
        </row>
        <row r="5">
          <cell r="E5">
            <v>1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1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0.8</v>
          </cell>
        </row>
        <row r="12">
          <cell r="E12">
            <v>1</v>
          </cell>
        </row>
        <row r="13">
          <cell r="E13">
            <v>1</v>
          </cell>
        </row>
        <row r="14">
          <cell r="E14">
            <v>1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1</v>
          </cell>
        </row>
      </sheetData>
      <sheetData sheetId="19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</sheetData>
      <sheetData sheetId="20"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21"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22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</sheetData>
      <sheetData sheetId="23">
        <row r="4">
          <cell r="D4">
            <v>1</v>
          </cell>
        </row>
        <row r="5">
          <cell r="D5">
            <v>1</v>
          </cell>
        </row>
        <row r="6">
          <cell r="D6">
            <v>1</v>
          </cell>
        </row>
        <row r="7">
          <cell r="D7">
            <v>1</v>
          </cell>
        </row>
        <row r="8">
          <cell r="D8">
            <v>1</v>
          </cell>
        </row>
        <row r="9">
          <cell r="D9">
            <v>1</v>
          </cell>
        </row>
        <row r="10">
          <cell r="D10">
            <v>1</v>
          </cell>
        </row>
        <row r="11">
          <cell r="D11">
            <v>1</v>
          </cell>
        </row>
        <row r="12">
          <cell r="D12">
            <v>1</v>
          </cell>
        </row>
        <row r="13">
          <cell r="D13">
            <v>1</v>
          </cell>
        </row>
        <row r="14">
          <cell r="D14">
            <v>1</v>
          </cell>
        </row>
        <row r="15">
          <cell r="D15">
            <v>1</v>
          </cell>
        </row>
        <row r="16">
          <cell r="D16">
            <v>1</v>
          </cell>
        </row>
        <row r="17">
          <cell r="D17">
            <v>1</v>
          </cell>
        </row>
      </sheetData>
      <sheetData sheetId="24">
        <row r="4">
          <cell r="B4">
            <v>1</v>
          </cell>
        </row>
        <row r="5">
          <cell r="B5">
            <v>1</v>
          </cell>
        </row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</sheetData>
      <sheetData sheetId="25">
        <row r="4">
          <cell r="E4">
            <v>0</v>
          </cell>
        </row>
        <row r="5">
          <cell r="E5">
            <v>0.43493228203870665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</sheetData>
      <sheetData sheetId="26">
        <row r="4">
          <cell r="E4">
            <v>0</v>
          </cell>
        </row>
        <row r="5">
          <cell r="E5">
            <v>3.5223749195503827E-4</v>
          </cell>
        </row>
        <row r="6">
          <cell r="E6">
            <v>0</v>
          </cell>
        </row>
        <row r="7">
          <cell r="E7">
            <v>0</v>
          </cell>
        </row>
        <row r="8">
          <cell r="E8">
            <v>0</v>
          </cell>
        </row>
        <row r="9">
          <cell r="E9">
            <v>0</v>
          </cell>
        </row>
        <row r="10">
          <cell r="E10">
            <v>0</v>
          </cell>
        </row>
        <row r="11">
          <cell r="E11">
            <v>0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</sheetData>
      <sheetData sheetId="27">
        <row r="4">
          <cell r="F4">
            <v>-0.15860801145517714</v>
          </cell>
        </row>
        <row r="5">
          <cell r="F5">
            <v>-0.21107663384514777</v>
          </cell>
        </row>
        <row r="6">
          <cell r="F6">
            <v>-4.562982494332999E-2</v>
          </cell>
        </row>
        <row r="7">
          <cell r="F7">
            <v>-1.0661341728409794</v>
          </cell>
        </row>
        <row r="8">
          <cell r="F8">
            <v>-4.1541517847708045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-0.19291293547202992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</sheetData>
      <sheetData sheetId="28">
        <row r="6">
          <cell r="D6">
            <v>0.98547794616357098</v>
          </cell>
        </row>
        <row r="7">
          <cell r="D7">
            <v>0.70897051964323998</v>
          </cell>
        </row>
        <row r="8">
          <cell r="D8">
            <v>0.71051457087143655</v>
          </cell>
        </row>
        <row r="9">
          <cell r="D9">
            <v>0.90129328237500184</v>
          </cell>
        </row>
        <row r="10">
          <cell r="D10">
            <v>0.76040015776829561</v>
          </cell>
        </row>
        <row r="11">
          <cell r="D11">
            <v>0.77388093029647187</v>
          </cell>
        </row>
        <row r="12">
          <cell r="D12">
            <v>0.99792241519233904</v>
          </cell>
        </row>
        <row r="13">
          <cell r="D13">
            <v>0.85334768863204913</v>
          </cell>
        </row>
        <row r="14">
          <cell r="D14">
            <v>0.77527404306644432</v>
          </cell>
        </row>
        <row r="15">
          <cell r="D15">
            <v>0.70922820337040715</v>
          </cell>
        </row>
        <row r="16">
          <cell r="D16">
            <v>0.816252005268714</v>
          </cell>
        </row>
        <row r="17">
          <cell r="D17">
            <v>1.1167622571030911</v>
          </cell>
        </row>
        <row r="18">
          <cell r="D18">
            <v>1.0205893180981469</v>
          </cell>
        </row>
        <row r="19">
          <cell r="D19">
            <v>0.87952573762045871</v>
          </cell>
        </row>
      </sheetData>
      <sheetData sheetId="29"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1</v>
          </cell>
        </row>
      </sheetData>
      <sheetData sheetId="30">
        <row r="6">
          <cell r="B6">
            <v>1</v>
          </cell>
        </row>
        <row r="7">
          <cell r="B7">
            <v>1</v>
          </cell>
        </row>
        <row r="8">
          <cell r="B8">
            <v>1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1</v>
          </cell>
        </row>
      </sheetData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6"/>
  <sheetViews>
    <sheetView tabSelected="1" view="pageBreakPreview" zoomScale="80" zoomScaleNormal="10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L3" sqref="L3"/>
    </sheetView>
  </sheetViews>
  <sheetFormatPr defaultRowHeight="14.25" x14ac:dyDescent="0.2"/>
  <cols>
    <col min="1" max="1" width="8.7109375" style="3" customWidth="1"/>
    <col min="2" max="2" width="24.85546875" style="3" customWidth="1"/>
    <col min="3" max="3" width="14" style="3" customWidth="1"/>
    <col min="4" max="4" width="13.7109375" style="3" customWidth="1"/>
    <col min="5" max="5" width="11.5703125" style="3" customWidth="1"/>
    <col min="6" max="6" width="12.140625" style="3" customWidth="1"/>
    <col min="7" max="7" width="18.140625" style="3" customWidth="1"/>
    <col min="8" max="8" width="12.85546875" style="3" customWidth="1"/>
    <col min="9" max="9" width="13.140625" style="3" customWidth="1"/>
    <col min="10" max="10" width="11.140625" style="3" customWidth="1"/>
    <col min="11" max="11" width="12.28515625" style="3" customWidth="1"/>
    <col min="12" max="15" width="15.140625" style="3" customWidth="1"/>
    <col min="16" max="16" width="11.140625" style="3" customWidth="1"/>
    <col min="17" max="17" width="10.7109375" style="3" customWidth="1"/>
    <col min="18" max="26" width="15.28515625" style="3" customWidth="1"/>
    <col min="27" max="27" width="14.7109375" style="3" customWidth="1"/>
    <col min="28" max="28" width="15.42578125" style="3" customWidth="1"/>
    <col min="29" max="29" width="13" style="3" customWidth="1"/>
    <col min="30" max="30" width="15.85546875" style="3" customWidth="1"/>
    <col min="31" max="32" width="14" style="3" customWidth="1"/>
    <col min="33" max="33" width="19.140625" style="3" customWidth="1"/>
    <col min="34" max="34" width="19.28515625" style="3" customWidth="1"/>
    <col min="35" max="35" width="18.85546875" style="3" customWidth="1"/>
    <col min="36" max="37" width="18.7109375" style="3" customWidth="1"/>
    <col min="38" max="38" width="19.7109375" style="3" customWidth="1"/>
    <col min="39" max="44" width="13.28515625" style="3" customWidth="1"/>
    <col min="45" max="45" width="13.85546875" style="75" customWidth="1"/>
    <col min="46" max="46" width="14.140625" style="75" customWidth="1"/>
    <col min="47" max="47" width="12.5703125" style="3" customWidth="1"/>
    <col min="48" max="16384" width="9.140625" style="3"/>
  </cols>
  <sheetData>
    <row r="1" spans="1:47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  <c r="AT1" s="1"/>
    </row>
    <row r="2" spans="1:47" ht="41.25" customHeight="1" thickBot="1" x14ac:dyDescent="0.25">
      <c r="A2" s="1"/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1"/>
      <c r="AT2" s="1"/>
    </row>
    <row r="3" spans="1:47" s="24" customFormat="1" ht="198" customHeight="1" x14ac:dyDescent="0.2">
      <c r="A3" s="6" t="s">
        <v>1</v>
      </c>
      <c r="B3" s="7" t="s">
        <v>2</v>
      </c>
      <c r="C3" s="8" t="s">
        <v>3</v>
      </c>
      <c r="D3" s="6" t="s">
        <v>4</v>
      </c>
      <c r="E3" s="8" t="s">
        <v>5</v>
      </c>
      <c r="F3" s="8" t="s">
        <v>6</v>
      </c>
      <c r="G3" s="9" t="s">
        <v>7</v>
      </c>
      <c r="H3" s="10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8" t="s">
        <v>13</v>
      </c>
      <c r="N3" s="8" t="s">
        <v>14</v>
      </c>
      <c r="O3" s="11" t="s">
        <v>15</v>
      </c>
      <c r="P3" s="12" t="s">
        <v>16</v>
      </c>
      <c r="Q3" s="6" t="s">
        <v>17</v>
      </c>
      <c r="R3" s="13" t="s">
        <v>18</v>
      </c>
      <c r="S3" s="8" t="s">
        <v>19</v>
      </c>
      <c r="T3" s="8" t="s">
        <v>20</v>
      </c>
      <c r="U3" s="9" t="s">
        <v>21</v>
      </c>
      <c r="V3" s="6" t="s">
        <v>22</v>
      </c>
      <c r="W3" s="13" t="s">
        <v>23</v>
      </c>
      <c r="X3" s="8" t="s">
        <v>24</v>
      </c>
      <c r="Y3" s="8" t="s">
        <v>25</v>
      </c>
      <c r="Z3" s="9" t="s">
        <v>26</v>
      </c>
      <c r="AA3" s="6" t="s">
        <v>27</v>
      </c>
      <c r="AB3" s="13" t="s">
        <v>28</v>
      </c>
      <c r="AC3" s="8" t="s">
        <v>29</v>
      </c>
      <c r="AD3" s="8" t="s">
        <v>30</v>
      </c>
      <c r="AE3" s="9" t="s">
        <v>31</v>
      </c>
      <c r="AF3" s="14" t="s">
        <v>32</v>
      </c>
      <c r="AG3" s="15" t="s">
        <v>33</v>
      </c>
      <c r="AH3" s="16" t="s">
        <v>34</v>
      </c>
      <c r="AI3" s="17" t="s">
        <v>35</v>
      </c>
      <c r="AJ3" s="17" t="s">
        <v>36</v>
      </c>
      <c r="AK3" s="18" t="s">
        <v>37</v>
      </c>
      <c r="AL3" s="19" t="s">
        <v>38</v>
      </c>
      <c r="AM3" s="20" t="s">
        <v>39</v>
      </c>
      <c r="AN3" s="20" t="s">
        <v>40</v>
      </c>
      <c r="AO3" s="20" t="s">
        <v>41</v>
      </c>
      <c r="AP3" s="21" t="s">
        <v>42</v>
      </c>
      <c r="AQ3" s="21" t="s">
        <v>43</v>
      </c>
      <c r="AR3" s="21" t="s">
        <v>44</v>
      </c>
      <c r="AS3" s="22" t="s">
        <v>45</v>
      </c>
      <c r="AT3" s="23" t="s">
        <v>46</v>
      </c>
    </row>
    <row r="4" spans="1:47" s="49" customFormat="1" ht="21.75" customHeight="1" x14ac:dyDescent="0.25">
      <c r="A4" s="25" t="s">
        <v>47</v>
      </c>
      <c r="B4" s="26" t="s">
        <v>48</v>
      </c>
      <c r="C4" s="27">
        <f>'[1]U 1.1'!B4</f>
        <v>1</v>
      </c>
      <c r="D4" s="28">
        <f>[1]U1.2!E4</f>
        <v>0.38128098962189133</v>
      </c>
      <c r="E4" s="29">
        <f>[1]U1.3.!E4</f>
        <v>0.84169230334584322</v>
      </c>
      <c r="F4" s="27">
        <f>[1]U1.4.!E4</f>
        <v>1</v>
      </c>
      <c r="G4" s="30">
        <f>C4*C$18+D4*D$18+E4*E$18+F4*F$18</f>
        <v>2.9927676361057589</v>
      </c>
      <c r="H4" s="31">
        <f>'[1]U 2.1.'!E4</f>
        <v>0</v>
      </c>
      <c r="I4" s="27">
        <f>'[1]U 2.2.'!F4</f>
        <v>1</v>
      </c>
      <c r="J4" s="27">
        <f>'[1]U 2.3'!G4</f>
        <v>0.81341797602031585</v>
      </c>
      <c r="K4" s="27">
        <f>'[1]U 2.4.'!E4</f>
        <v>1</v>
      </c>
      <c r="L4" s="32">
        <f>'[1]U 2.5.'!B4</f>
        <v>1</v>
      </c>
      <c r="M4" s="27">
        <f>'[1]U 2.6.'!E4</f>
        <v>0.79949505435322743</v>
      </c>
      <c r="N4" s="27">
        <f>'[1]U 2.7.'!E4</f>
        <v>1</v>
      </c>
      <c r="O4" s="33">
        <f>'[1]U 2.8.'!E4</f>
        <v>0.85186244584865345</v>
      </c>
      <c r="P4" s="34">
        <f>H4*H$18+I4*I$18+J4*J$18+K4*K$18+L4*L$18+M4*M$18+N4*N$18+O4*O$18</f>
        <v>5.9316303196409397</v>
      </c>
      <c r="Q4" s="35">
        <f>'[1]U 3.1.'!F4</f>
        <v>0</v>
      </c>
      <c r="R4" s="35">
        <f>'[1]U 3.2.'!B4</f>
        <v>1</v>
      </c>
      <c r="S4" s="36">
        <f>'[1]U 3.3.'!B4</f>
        <v>0</v>
      </c>
      <c r="T4" s="36">
        <f>'[1]U 3.4.'!E4</f>
        <v>1</v>
      </c>
      <c r="U4" s="37">
        <f>Q4*Q$18+R4*R$18+S4*S$18+T4*T$18</f>
        <v>4</v>
      </c>
      <c r="V4" s="35">
        <f>'[1]U 4.1.'!E4</f>
        <v>0.31727826999126946</v>
      </c>
      <c r="W4" s="35">
        <f>'[1]U 4.2.'!E4</f>
        <v>1</v>
      </c>
      <c r="X4" s="36">
        <f>'[1]U 4.3.'!B4</f>
        <v>0</v>
      </c>
      <c r="Y4" s="36">
        <f>'[1]U 4.4.'!B4</f>
        <v>1</v>
      </c>
      <c r="Z4" s="37">
        <f>V4*V$18+W4*W$18+X4*X$18+Y4*Y$18</f>
        <v>1.5172782699912695</v>
      </c>
      <c r="AA4" s="35">
        <f>'[1]U 5.1.'!B4</f>
        <v>1</v>
      </c>
      <c r="AB4" s="35">
        <f>'[1]U 5.2.'!B4</f>
        <v>0</v>
      </c>
      <c r="AC4" s="36">
        <f>'[1]U 5.3'!D4</f>
        <v>1</v>
      </c>
      <c r="AD4" s="36">
        <f>'[1]U 5.4'!B4</f>
        <v>1</v>
      </c>
      <c r="AE4" s="37">
        <f>AA4*AA$18+AB4*AB$18+AC4*AC$18+AD4*AD$18</f>
        <v>1.8</v>
      </c>
      <c r="AF4" s="38">
        <f>G4+P4+U4+Z4+AE4</f>
        <v>16.241676225737969</v>
      </c>
      <c r="AG4" s="39">
        <f>'[1]Прил2. инд.1 Муницип.долг'!E4</f>
        <v>0</v>
      </c>
      <c r="AH4" s="40">
        <f>'[1]Прил2. инд.2 обсл.муницип.долг'!E4</f>
        <v>0</v>
      </c>
      <c r="AI4" s="41">
        <f>'[1]Прил2 инд.3 дефицит'!F4</f>
        <v>-0.15860801145517714</v>
      </c>
      <c r="AJ4" s="42">
        <f>'[1]Прил2 инд.4 норматив'!D6</f>
        <v>0.98547794616357098</v>
      </c>
      <c r="AK4" s="43">
        <f>'[1]Прил2 инд.5'!B6</f>
        <v>1</v>
      </c>
      <c r="AL4" s="44">
        <f>'[1]Прил2 инд6'!B6</f>
        <v>1</v>
      </c>
      <c r="AM4" s="45">
        <f>IF(AG4&lt;=AG$18,0,AF4*5%)</f>
        <v>0</v>
      </c>
      <c r="AN4" s="45">
        <f>IF(AH4&lt;=AH$18,0,AF4*5%)</f>
        <v>0</v>
      </c>
      <c r="AO4" s="45">
        <f>IF(AI4&lt;=AI$18,0,AF4*5%)</f>
        <v>0</v>
      </c>
      <c r="AP4" s="45">
        <f>IF(AJ4&lt;=AJ$18,0,AF4*5%)</f>
        <v>0</v>
      </c>
      <c r="AQ4" s="45">
        <f>IF(AK4=AK$18,0,AF4*5%)</f>
        <v>0</v>
      </c>
      <c r="AR4" s="45">
        <f>IF(AL4=AL$18,0,AF4*5%)</f>
        <v>0</v>
      </c>
      <c r="AS4" s="46">
        <f>AF4-AM4-AN4-AO4-AP4-AQ4-AR4</f>
        <v>16.241676225737969</v>
      </c>
      <c r="AT4" s="47">
        <f>IF(AS4&gt;AS$25,1,AU4)</f>
        <v>1</v>
      </c>
      <c r="AU4" s="48">
        <f>IF(AS4&lt;AS$26,3,2)</f>
        <v>2</v>
      </c>
    </row>
    <row r="5" spans="1:47" s="49" customFormat="1" ht="21.75" customHeight="1" x14ac:dyDescent="0.25">
      <c r="A5" s="25" t="s">
        <v>49</v>
      </c>
      <c r="B5" s="26" t="s">
        <v>50</v>
      </c>
      <c r="C5" s="27">
        <f>'[1]U 1.1'!B5</f>
        <v>1</v>
      </c>
      <c r="D5" s="28">
        <f>[1]U1.2!E5</f>
        <v>1</v>
      </c>
      <c r="E5" s="29">
        <f>[1]U1.3.!E5</f>
        <v>0.67771110461727935</v>
      </c>
      <c r="F5" s="27">
        <f>[1]U1.4.!E5</f>
        <v>1</v>
      </c>
      <c r="G5" s="30">
        <f>C5*C$18+D5*D$18+E5*E$18+F5*F$18</f>
        <v>3.8388555523086398</v>
      </c>
      <c r="H5" s="31">
        <f>'[1]U 2.1.'!E5</f>
        <v>0</v>
      </c>
      <c r="I5" s="27">
        <f>'[1]U 2.2.'!F5</f>
        <v>1</v>
      </c>
      <c r="J5" s="27">
        <f>'[1]U 2.3'!G5</f>
        <v>0.79917587980340365</v>
      </c>
      <c r="K5" s="27">
        <f>'[1]U 2.4.'!E5</f>
        <v>0.79383773194570573</v>
      </c>
      <c r="L5" s="32">
        <f>'[1]U 2.5.'!B5</f>
        <v>1</v>
      </c>
      <c r="M5" s="27">
        <f>'[1]U 2.6.'!E5</f>
        <v>0.94067019327012513</v>
      </c>
      <c r="N5" s="27">
        <f>'[1]U 2.7.'!E5</f>
        <v>0</v>
      </c>
      <c r="O5" s="33">
        <f>'[1]U 2.8.'!E5</f>
        <v>1</v>
      </c>
      <c r="P5" s="34">
        <f t="shared" ref="P5:P17" si="0">H5*H$18+I5*I$18+J5*J$18+K5*K$18+L5*L$18+M5*M$18+N5*N$18+O5*O$18</f>
        <v>5.0747660583876577</v>
      </c>
      <c r="Q5" s="35">
        <f>'[1]U 3.1.'!F5</f>
        <v>1</v>
      </c>
      <c r="R5" s="35">
        <f>'[1]U 3.2.'!B5</f>
        <v>0</v>
      </c>
      <c r="S5" s="36">
        <f>'[1]U 3.3.'!B5</f>
        <v>0</v>
      </c>
      <c r="T5" s="36">
        <f>'[1]U 3.4.'!E5</f>
        <v>0</v>
      </c>
      <c r="U5" s="37">
        <f t="shared" ref="U5:U17" si="1">Q5*Q$18+R5*R$18+S5*S$18+T5*T$18</f>
        <v>1</v>
      </c>
      <c r="V5" s="35">
        <f>'[1]U 4.1.'!E5</f>
        <v>0.2545686449440977</v>
      </c>
      <c r="W5" s="35">
        <f>'[1]U 4.2.'!E5</f>
        <v>1</v>
      </c>
      <c r="X5" s="36">
        <f>'[1]U 4.3.'!B5</f>
        <v>0</v>
      </c>
      <c r="Y5" s="36">
        <f>'[1]U 4.4.'!B5</f>
        <v>1</v>
      </c>
      <c r="Z5" s="37">
        <f t="shared" ref="Z5:Z17" si="2">V5*V$18+W5*W$18+X5*X$18+Y5*Y$18</f>
        <v>1.4545686449440978</v>
      </c>
      <c r="AA5" s="35">
        <f>'[1]U 5.1.'!B5</f>
        <v>1</v>
      </c>
      <c r="AB5" s="35">
        <f>'[1]U 5.2.'!B5</f>
        <v>0</v>
      </c>
      <c r="AC5" s="36">
        <f>'[1]U 5.3'!D5</f>
        <v>1</v>
      </c>
      <c r="AD5" s="36">
        <f>'[1]U 5.4'!B5</f>
        <v>1</v>
      </c>
      <c r="AE5" s="37">
        <f t="shared" ref="AE5:AE17" si="3">AA5*AA$18+AB5*AB$18+AC5*AC$18+AD5*AD$18</f>
        <v>1.8</v>
      </c>
      <c r="AF5" s="38">
        <f t="shared" ref="AF5:AF18" si="4">G5+P5+U5+Z5+AE5</f>
        <v>13.168190255640397</v>
      </c>
      <c r="AG5" s="39">
        <f>'[1]Прил2. инд.1 Муницип.долг'!E5</f>
        <v>0.43493228203870665</v>
      </c>
      <c r="AH5" s="40">
        <f>'[1]Прил2. инд.2 обсл.муницип.долг'!E5</f>
        <v>3.5223749195503827E-4</v>
      </c>
      <c r="AI5" s="41">
        <f>'[1]Прил2 инд.3 дефицит'!F5</f>
        <v>-0.21107663384514777</v>
      </c>
      <c r="AJ5" s="42">
        <f>'[1]Прил2 инд.4 норматив'!D7</f>
        <v>0.70897051964323998</v>
      </c>
      <c r="AK5" s="43">
        <f>'[1]Прил2 инд.5'!B7</f>
        <v>1</v>
      </c>
      <c r="AL5" s="44">
        <f>'[1]Прил2 инд6'!B7</f>
        <v>1</v>
      </c>
      <c r="AM5" s="45">
        <f t="shared" ref="AM5:AM17" si="5">IF(AG5&lt;=AG$18,0,AF5*5%)</f>
        <v>0</v>
      </c>
      <c r="AN5" s="45">
        <f t="shared" ref="AN5:AN17" si="6">IF(AH5&lt;=AH$18,0,AF5*5%)</f>
        <v>0</v>
      </c>
      <c r="AO5" s="45">
        <f t="shared" ref="AO5:AO17" si="7">IF(AI5&lt;=AI$18,0,AF5*5%)</f>
        <v>0</v>
      </c>
      <c r="AP5" s="45">
        <f t="shared" ref="AP5:AP17" si="8">IF(AJ5&lt;=AJ$18,0,AF5*5%)</f>
        <v>0</v>
      </c>
      <c r="AQ5" s="45">
        <f t="shared" ref="AQ5:AQ17" si="9">IF(AK5=AK$18,0,AF5*5%)</f>
        <v>0</v>
      </c>
      <c r="AR5" s="45">
        <f t="shared" ref="AR5:AR17" si="10">IF(AL5=AL$18,0,AF5*5%)</f>
        <v>0</v>
      </c>
      <c r="AS5" s="46">
        <f t="shared" ref="AS5:AS17" si="11">AF5-AM5-AN5-AO5-AP5-AQ5-AR5</f>
        <v>13.168190255640397</v>
      </c>
      <c r="AT5" s="47">
        <f t="shared" ref="AT5:AT17" si="12">IF(AS5&gt;AS$25,1,AU5)</f>
        <v>2</v>
      </c>
      <c r="AU5" s="48">
        <f t="shared" ref="AU5:AU17" si="13">IF(AS5&lt;AS$26,3,2)</f>
        <v>2</v>
      </c>
    </row>
    <row r="6" spans="1:47" s="49" customFormat="1" ht="21.75" customHeight="1" x14ac:dyDescent="0.25">
      <c r="A6" s="25" t="s">
        <v>51</v>
      </c>
      <c r="B6" s="26" t="s">
        <v>52</v>
      </c>
      <c r="C6" s="27">
        <f>'[1]U 1.1'!B6</f>
        <v>1</v>
      </c>
      <c r="D6" s="28">
        <f>[1]U1.2!E6</f>
        <v>0.33202631277826367</v>
      </c>
      <c r="E6" s="29">
        <f>[1]U1.3.!E6</f>
        <v>0.55501701657754143</v>
      </c>
      <c r="F6" s="27">
        <f>[1]U1.4.!E6</f>
        <v>1</v>
      </c>
      <c r="G6" s="30">
        <f t="shared" ref="G6:G17" si="14">C6*C$18+D6*D$18+E6*E$18+F6*F$18</f>
        <v>2.7755479774561662</v>
      </c>
      <c r="H6" s="31">
        <f>'[1]U 2.1.'!E6</f>
        <v>0</v>
      </c>
      <c r="I6" s="27">
        <f>'[1]U 2.2.'!F6</f>
        <v>1</v>
      </c>
      <c r="J6" s="27">
        <f>'[1]U 2.3'!G6</f>
        <v>1</v>
      </c>
      <c r="K6" s="27">
        <f>'[1]U 2.4.'!E6</f>
        <v>0.45167884370273542</v>
      </c>
      <c r="L6" s="32">
        <f>'[1]U 2.5.'!B6</f>
        <v>1</v>
      </c>
      <c r="M6" s="27">
        <f>'[1]U 2.6.'!E6</f>
        <v>0.83136896975466934</v>
      </c>
      <c r="N6" s="27">
        <f>'[1]U 2.7.'!E6</f>
        <v>1</v>
      </c>
      <c r="O6" s="33">
        <f>'[1]U 2.8.'!E6</f>
        <v>0.66611621114793473</v>
      </c>
      <c r="P6" s="34">
        <f t="shared" si="0"/>
        <v>5.4474748887860418</v>
      </c>
      <c r="Q6" s="35">
        <f>'[1]U 3.1.'!F6</f>
        <v>0</v>
      </c>
      <c r="R6" s="35">
        <f>'[1]U 3.2.'!B6</f>
        <v>1</v>
      </c>
      <c r="S6" s="36">
        <f>'[1]U 3.3.'!B6</f>
        <v>0</v>
      </c>
      <c r="T6" s="36">
        <f>'[1]U 3.4.'!E6</f>
        <v>1</v>
      </c>
      <c r="U6" s="37">
        <f t="shared" si="1"/>
        <v>4</v>
      </c>
      <c r="V6" s="35">
        <f>'[1]U 4.1.'!E6</f>
        <v>0.98902365902644029</v>
      </c>
      <c r="W6" s="35">
        <f>'[1]U 4.2.'!E6</f>
        <v>1</v>
      </c>
      <c r="X6" s="36">
        <f>'[1]U 4.3.'!B6</f>
        <v>0</v>
      </c>
      <c r="Y6" s="36">
        <f>'[1]U 4.4.'!B6</f>
        <v>1</v>
      </c>
      <c r="Z6" s="37">
        <f t="shared" si="2"/>
        <v>2.1890236590264402</v>
      </c>
      <c r="AA6" s="35">
        <f>'[1]U 5.1.'!B6</f>
        <v>1</v>
      </c>
      <c r="AB6" s="35">
        <f>'[1]U 5.2.'!B6</f>
        <v>0</v>
      </c>
      <c r="AC6" s="36">
        <f>'[1]U 5.3'!D6</f>
        <v>1</v>
      </c>
      <c r="AD6" s="36">
        <f>'[1]U 5.4'!B6</f>
        <v>1</v>
      </c>
      <c r="AE6" s="37">
        <f t="shared" si="3"/>
        <v>1.8</v>
      </c>
      <c r="AF6" s="38">
        <f t="shared" si="4"/>
        <v>16.212046525268647</v>
      </c>
      <c r="AG6" s="39">
        <f>'[1]Прил2. инд.1 Муницип.долг'!E6</f>
        <v>0</v>
      </c>
      <c r="AH6" s="40">
        <f>'[1]Прил2. инд.2 обсл.муницип.долг'!E6</f>
        <v>0</v>
      </c>
      <c r="AI6" s="41">
        <f>'[1]Прил2 инд.3 дефицит'!F6</f>
        <v>-4.562982494332999E-2</v>
      </c>
      <c r="AJ6" s="42">
        <f>'[1]Прил2 инд.4 норматив'!D8</f>
        <v>0.71051457087143655</v>
      </c>
      <c r="AK6" s="43">
        <f>'[1]Прил2 инд.5'!B8</f>
        <v>1</v>
      </c>
      <c r="AL6" s="44">
        <f>'[1]Прил2 инд6'!B8</f>
        <v>1</v>
      </c>
      <c r="AM6" s="45">
        <f t="shared" si="5"/>
        <v>0</v>
      </c>
      <c r="AN6" s="45">
        <f t="shared" si="6"/>
        <v>0</v>
      </c>
      <c r="AO6" s="45">
        <f t="shared" si="7"/>
        <v>0</v>
      </c>
      <c r="AP6" s="45">
        <f t="shared" si="8"/>
        <v>0</v>
      </c>
      <c r="AQ6" s="45">
        <f t="shared" si="9"/>
        <v>0</v>
      </c>
      <c r="AR6" s="45">
        <f t="shared" si="10"/>
        <v>0</v>
      </c>
      <c r="AS6" s="46">
        <f t="shared" si="11"/>
        <v>16.212046525268647</v>
      </c>
      <c r="AT6" s="47">
        <f t="shared" si="12"/>
        <v>1</v>
      </c>
      <c r="AU6" s="48">
        <f t="shared" si="13"/>
        <v>2</v>
      </c>
    </row>
    <row r="7" spans="1:47" s="49" customFormat="1" ht="21.75" customHeight="1" x14ac:dyDescent="0.25">
      <c r="A7" s="25" t="s">
        <v>53</v>
      </c>
      <c r="B7" s="26" t="s">
        <v>54</v>
      </c>
      <c r="C7" s="27">
        <f>'[1]U 1.1'!B7</f>
        <v>1</v>
      </c>
      <c r="D7" s="28">
        <f>[1]U1.2!E7</f>
        <v>0</v>
      </c>
      <c r="E7" s="29">
        <f>[1]U1.3.!E7</f>
        <v>0.53941010730025585</v>
      </c>
      <c r="F7" s="27">
        <f>[1]U1.4.!E7</f>
        <v>1</v>
      </c>
      <c r="G7" s="30">
        <f t="shared" si="14"/>
        <v>2.269705053650128</v>
      </c>
      <c r="H7" s="31">
        <f>'[1]U 2.1.'!E7</f>
        <v>0</v>
      </c>
      <c r="I7" s="27">
        <f>'[1]U 2.2.'!F7</f>
        <v>1</v>
      </c>
      <c r="J7" s="27">
        <f>'[1]U 2.3'!G7</f>
        <v>0.61562907343973006</v>
      </c>
      <c r="K7" s="27">
        <f>'[1]U 2.4.'!E7</f>
        <v>0.55778987872119656</v>
      </c>
      <c r="L7" s="32">
        <f>'[1]U 2.5.'!B7</f>
        <v>1</v>
      </c>
      <c r="M7" s="27">
        <f>'[1]U 2.6.'!E7</f>
        <v>1</v>
      </c>
      <c r="N7" s="27">
        <f>'[1]U 2.7.'!E7</f>
        <v>1</v>
      </c>
      <c r="O7" s="33">
        <f>'[1]U 2.8.'!E7</f>
        <v>0.63179960134246238</v>
      </c>
      <c r="P7" s="34">
        <f t="shared" si="0"/>
        <v>5.6815042161122928</v>
      </c>
      <c r="Q7" s="35">
        <f>'[1]U 3.1.'!F7</f>
        <v>0</v>
      </c>
      <c r="R7" s="35">
        <f>'[1]U 3.2.'!B7</f>
        <v>1</v>
      </c>
      <c r="S7" s="36">
        <f>'[1]U 3.3.'!B7</f>
        <v>0</v>
      </c>
      <c r="T7" s="36">
        <f>'[1]U 3.4.'!E7</f>
        <v>1</v>
      </c>
      <c r="U7" s="37">
        <f t="shared" si="1"/>
        <v>4</v>
      </c>
      <c r="V7" s="35">
        <f>'[1]U 4.1.'!E7</f>
        <v>0</v>
      </c>
      <c r="W7" s="35">
        <f>'[1]U 4.2.'!E7</f>
        <v>1</v>
      </c>
      <c r="X7" s="36">
        <f>'[1]U 4.3.'!B7</f>
        <v>0</v>
      </c>
      <c r="Y7" s="36">
        <f>'[1]U 4.4.'!B7</f>
        <v>1</v>
      </c>
      <c r="Z7" s="37">
        <f t="shared" si="2"/>
        <v>1.2</v>
      </c>
      <c r="AA7" s="35">
        <f>'[1]U 5.1.'!B7</f>
        <v>1</v>
      </c>
      <c r="AB7" s="35">
        <f>'[1]U 5.2.'!B7</f>
        <v>0</v>
      </c>
      <c r="AC7" s="36">
        <f>'[1]U 5.3'!D7</f>
        <v>1</v>
      </c>
      <c r="AD7" s="36">
        <f>'[1]U 5.4'!B7</f>
        <v>1</v>
      </c>
      <c r="AE7" s="37">
        <f t="shared" si="3"/>
        <v>1.8</v>
      </c>
      <c r="AF7" s="38">
        <f t="shared" si="4"/>
        <v>14.951209269762421</v>
      </c>
      <c r="AG7" s="39">
        <f>'[1]Прил2. инд.1 Муницип.долг'!E7</f>
        <v>0</v>
      </c>
      <c r="AH7" s="40">
        <f>'[1]Прил2. инд.2 обсл.муницип.долг'!E7</f>
        <v>0</v>
      </c>
      <c r="AI7" s="41">
        <f>'[1]Прил2 инд.3 дефицит'!F7</f>
        <v>-1.0661341728409794</v>
      </c>
      <c r="AJ7" s="42">
        <f>'[1]Прил2 инд.4 норматив'!D9</f>
        <v>0.90129328237500184</v>
      </c>
      <c r="AK7" s="43">
        <f>'[1]Прил2 инд.5'!B9</f>
        <v>1</v>
      </c>
      <c r="AL7" s="44">
        <f>'[1]Прил2 инд6'!B9</f>
        <v>1</v>
      </c>
      <c r="AM7" s="45">
        <f t="shared" si="5"/>
        <v>0</v>
      </c>
      <c r="AN7" s="45">
        <f t="shared" si="6"/>
        <v>0</v>
      </c>
      <c r="AO7" s="45">
        <f t="shared" si="7"/>
        <v>0</v>
      </c>
      <c r="AP7" s="45">
        <f t="shared" si="8"/>
        <v>0</v>
      </c>
      <c r="AQ7" s="45">
        <f t="shared" si="9"/>
        <v>0</v>
      </c>
      <c r="AR7" s="45">
        <f t="shared" si="10"/>
        <v>0</v>
      </c>
      <c r="AS7" s="46">
        <f t="shared" si="11"/>
        <v>14.951209269762421</v>
      </c>
      <c r="AT7" s="47">
        <f t="shared" si="12"/>
        <v>1</v>
      </c>
      <c r="AU7" s="48">
        <f t="shared" si="13"/>
        <v>2</v>
      </c>
    </row>
    <row r="8" spans="1:47" s="49" customFormat="1" ht="21.75" customHeight="1" x14ac:dyDescent="0.25">
      <c r="A8" s="25" t="s">
        <v>55</v>
      </c>
      <c r="B8" s="26" t="s">
        <v>56</v>
      </c>
      <c r="C8" s="27">
        <f>'[1]U 1.1'!B8</f>
        <v>1</v>
      </c>
      <c r="D8" s="28">
        <f>[1]U1.2!E8</f>
        <v>0.19384798870975448</v>
      </c>
      <c r="E8" s="29">
        <f>[1]U1.3.!E8</f>
        <v>0.84714765071228526</v>
      </c>
      <c r="F8" s="27">
        <f>[1]U1.4.!E8</f>
        <v>1</v>
      </c>
      <c r="G8" s="30">
        <f t="shared" si="14"/>
        <v>2.7143458084207746</v>
      </c>
      <c r="H8" s="31">
        <f>'[1]U 2.1.'!E8</f>
        <v>0</v>
      </c>
      <c r="I8" s="27">
        <f>'[1]U 2.2.'!F8</f>
        <v>1</v>
      </c>
      <c r="J8" s="27">
        <f>'[1]U 2.3'!G8</f>
        <v>0</v>
      </c>
      <c r="K8" s="27">
        <f>'[1]U 2.4.'!E8</f>
        <v>0.23667977283898764</v>
      </c>
      <c r="L8" s="32">
        <f>'[1]U 2.5.'!B8</f>
        <v>1</v>
      </c>
      <c r="M8" s="27">
        <f>'[1]U 2.6.'!E8</f>
        <v>0.66316916001451964</v>
      </c>
      <c r="N8" s="27">
        <f>'[1]U 2.7.'!E8</f>
        <v>0</v>
      </c>
      <c r="O8" s="33">
        <f>'[1]U 2.8.'!E8</f>
        <v>0.38956186921138181</v>
      </c>
      <c r="P8" s="34">
        <f t="shared" si="0"/>
        <v>3.2577990274737174</v>
      </c>
      <c r="Q8" s="35">
        <f>'[1]U 3.1.'!F8</f>
        <v>0</v>
      </c>
      <c r="R8" s="35">
        <f>'[1]U 3.2.'!B8</f>
        <v>1</v>
      </c>
      <c r="S8" s="36">
        <f>'[1]U 3.3.'!B8</f>
        <v>0</v>
      </c>
      <c r="T8" s="36">
        <f>'[1]U 3.4.'!E8</f>
        <v>1</v>
      </c>
      <c r="U8" s="37">
        <f t="shared" si="1"/>
        <v>4</v>
      </c>
      <c r="V8" s="35">
        <f>'[1]U 4.1.'!E8</f>
        <v>0</v>
      </c>
      <c r="W8" s="35">
        <f>'[1]U 4.2.'!E8</f>
        <v>1</v>
      </c>
      <c r="X8" s="36">
        <f>'[1]U 4.3.'!B8</f>
        <v>0</v>
      </c>
      <c r="Y8" s="36">
        <f>'[1]U 4.4.'!B8</f>
        <v>1</v>
      </c>
      <c r="Z8" s="37">
        <f t="shared" si="2"/>
        <v>1.2</v>
      </c>
      <c r="AA8" s="35">
        <f>'[1]U 5.1.'!B8</f>
        <v>1</v>
      </c>
      <c r="AB8" s="35">
        <f>'[1]U 5.2.'!B8</f>
        <v>0</v>
      </c>
      <c r="AC8" s="36">
        <f>'[1]U 5.3'!D8</f>
        <v>1</v>
      </c>
      <c r="AD8" s="36">
        <f>'[1]U 5.4'!B8</f>
        <v>1</v>
      </c>
      <c r="AE8" s="37">
        <f t="shared" si="3"/>
        <v>1.8</v>
      </c>
      <c r="AF8" s="38">
        <f t="shared" si="4"/>
        <v>12.972144835894492</v>
      </c>
      <c r="AG8" s="39">
        <f>'[1]Прил2. инд.1 Муницип.долг'!E8</f>
        <v>0</v>
      </c>
      <c r="AH8" s="40">
        <f>'[1]Прил2. инд.2 обсл.муницип.долг'!E8</f>
        <v>0</v>
      </c>
      <c r="AI8" s="41">
        <f>'[1]Прил2 инд.3 дефицит'!F8</f>
        <v>-4.1541517847708045</v>
      </c>
      <c r="AJ8" s="42">
        <f>'[1]Прил2 инд.4 норматив'!D10</f>
        <v>0.76040015776829561</v>
      </c>
      <c r="AK8" s="43">
        <f>'[1]Прил2 инд.5'!B10</f>
        <v>1</v>
      </c>
      <c r="AL8" s="44">
        <f>'[1]Прил2 инд6'!B10</f>
        <v>1</v>
      </c>
      <c r="AM8" s="45">
        <f t="shared" si="5"/>
        <v>0</v>
      </c>
      <c r="AN8" s="45">
        <f t="shared" si="6"/>
        <v>0</v>
      </c>
      <c r="AO8" s="45">
        <f t="shared" si="7"/>
        <v>0</v>
      </c>
      <c r="AP8" s="45">
        <f t="shared" si="8"/>
        <v>0</v>
      </c>
      <c r="AQ8" s="45">
        <f t="shared" si="9"/>
        <v>0</v>
      </c>
      <c r="AR8" s="45">
        <f t="shared" si="10"/>
        <v>0</v>
      </c>
      <c r="AS8" s="46">
        <f t="shared" si="11"/>
        <v>12.972144835894492</v>
      </c>
      <c r="AT8" s="47">
        <f t="shared" si="12"/>
        <v>2</v>
      </c>
      <c r="AU8" s="48">
        <f t="shared" si="13"/>
        <v>2</v>
      </c>
    </row>
    <row r="9" spans="1:47" s="49" customFormat="1" ht="21.75" customHeight="1" x14ac:dyDescent="0.25">
      <c r="A9" s="25" t="s">
        <v>57</v>
      </c>
      <c r="B9" s="26" t="s">
        <v>58</v>
      </c>
      <c r="C9" s="27">
        <f>'[1]U 1.1'!B9</f>
        <v>1</v>
      </c>
      <c r="D9" s="28">
        <f>[1]U1.2!E9</f>
        <v>0.6103569152876801</v>
      </c>
      <c r="E9" s="29">
        <f>[1]U1.3.!E9</f>
        <v>0.97488047569655067</v>
      </c>
      <c r="F9" s="27">
        <f>[1]U1.4.!E9</f>
        <v>1</v>
      </c>
      <c r="G9" s="30">
        <f t="shared" si="14"/>
        <v>3.4029756107797953</v>
      </c>
      <c r="H9" s="31">
        <f>'[1]U 2.1.'!E9</f>
        <v>0</v>
      </c>
      <c r="I9" s="27">
        <f>'[1]U 2.2.'!F9</f>
        <v>1</v>
      </c>
      <c r="J9" s="27">
        <f>'[1]U 2.3'!G9</f>
        <v>0.72963196400541497</v>
      </c>
      <c r="K9" s="27">
        <f>'[1]U 2.4.'!E9</f>
        <v>0</v>
      </c>
      <c r="L9" s="32">
        <f>'[1]U 2.5.'!B9</f>
        <v>1</v>
      </c>
      <c r="M9" s="27">
        <f>'[1]U 2.6.'!E9</f>
        <v>0</v>
      </c>
      <c r="N9" s="27">
        <f>'[1]U 2.7.'!E9</f>
        <v>1</v>
      </c>
      <c r="O9" s="33">
        <f>'[1]U 2.8.'!E9</f>
        <v>0.82444620867857865</v>
      </c>
      <c r="P9" s="34">
        <f t="shared" si="0"/>
        <v>3.2770390863419969</v>
      </c>
      <c r="Q9" s="35">
        <f>'[1]U 3.1.'!F9</f>
        <v>0</v>
      </c>
      <c r="R9" s="35">
        <f>'[1]U 3.2.'!B9</f>
        <v>1</v>
      </c>
      <c r="S9" s="36">
        <f>'[1]U 3.3.'!B9</f>
        <v>0</v>
      </c>
      <c r="T9" s="36">
        <f>'[1]U 3.4.'!E9</f>
        <v>1</v>
      </c>
      <c r="U9" s="37">
        <f t="shared" si="1"/>
        <v>4</v>
      </c>
      <c r="V9" s="35">
        <f>'[1]U 4.1.'!E9</f>
        <v>0</v>
      </c>
      <c r="W9" s="35">
        <f>'[1]U 4.2.'!E9</f>
        <v>1</v>
      </c>
      <c r="X9" s="36">
        <f>'[1]U 4.3.'!B9</f>
        <v>0</v>
      </c>
      <c r="Y9" s="36">
        <f>'[1]U 4.4.'!B9</f>
        <v>1</v>
      </c>
      <c r="Z9" s="37">
        <f t="shared" si="2"/>
        <v>1.2</v>
      </c>
      <c r="AA9" s="35">
        <f>'[1]U 5.1.'!B9</f>
        <v>1</v>
      </c>
      <c r="AB9" s="35">
        <f>'[1]U 5.2.'!B9</f>
        <v>0</v>
      </c>
      <c r="AC9" s="36">
        <f>'[1]U 5.3'!D9</f>
        <v>1</v>
      </c>
      <c r="AD9" s="36">
        <f>'[1]U 5.4'!B9</f>
        <v>1</v>
      </c>
      <c r="AE9" s="37">
        <f t="shared" si="3"/>
        <v>1.8</v>
      </c>
      <c r="AF9" s="38">
        <f t="shared" si="4"/>
        <v>13.680014697121791</v>
      </c>
      <c r="AG9" s="39">
        <f>'[1]Прил2. инд.1 Муницип.долг'!E9</f>
        <v>0</v>
      </c>
      <c r="AH9" s="40">
        <f>'[1]Прил2. инд.2 обсл.муницип.долг'!E9</f>
        <v>0</v>
      </c>
      <c r="AI9" s="41">
        <f>'[1]Прил2 инд.3 дефицит'!F9</f>
        <v>0</v>
      </c>
      <c r="AJ9" s="42">
        <f>'[1]Прил2 инд.4 норматив'!D11</f>
        <v>0.77388093029647187</v>
      </c>
      <c r="AK9" s="43">
        <f>'[1]Прил2 инд.5'!B11</f>
        <v>1</v>
      </c>
      <c r="AL9" s="44">
        <f>'[1]Прил2 инд6'!B11</f>
        <v>1</v>
      </c>
      <c r="AM9" s="45">
        <f t="shared" si="5"/>
        <v>0</v>
      </c>
      <c r="AN9" s="45">
        <f t="shared" si="6"/>
        <v>0</v>
      </c>
      <c r="AO9" s="45">
        <f t="shared" si="7"/>
        <v>0</v>
      </c>
      <c r="AP9" s="45">
        <f t="shared" si="8"/>
        <v>0</v>
      </c>
      <c r="AQ9" s="45">
        <f t="shared" si="9"/>
        <v>0</v>
      </c>
      <c r="AR9" s="45">
        <f t="shared" si="10"/>
        <v>0</v>
      </c>
      <c r="AS9" s="46">
        <f t="shared" si="11"/>
        <v>13.680014697121791</v>
      </c>
      <c r="AT9" s="47">
        <f t="shared" si="12"/>
        <v>2</v>
      </c>
      <c r="AU9" s="48">
        <f t="shared" si="13"/>
        <v>2</v>
      </c>
    </row>
    <row r="10" spans="1:47" s="49" customFormat="1" ht="21.75" customHeight="1" x14ac:dyDescent="0.25">
      <c r="A10" s="25" t="s">
        <v>59</v>
      </c>
      <c r="B10" s="26" t="s">
        <v>60</v>
      </c>
      <c r="C10" s="27">
        <f>'[1]U 1.1'!B10</f>
        <v>1</v>
      </c>
      <c r="D10" s="28">
        <f>[1]U1.2!E10</f>
        <v>0.12011512366824594</v>
      </c>
      <c r="E10" s="29">
        <f>[1]U1.3.!E10</f>
        <v>0.34943510243532105</v>
      </c>
      <c r="F10" s="27">
        <f>[1]U1.4.!E10</f>
        <v>1</v>
      </c>
      <c r="G10" s="30">
        <f t="shared" si="14"/>
        <v>2.3548902367200295</v>
      </c>
      <c r="H10" s="31">
        <f>'[1]U 2.1.'!E10</f>
        <v>0</v>
      </c>
      <c r="I10" s="27">
        <f>'[1]U 2.2.'!F10</f>
        <v>1</v>
      </c>
      <c r="J10" s="27">
        <f>'[1]U 2.3'!G10</f>
        <v>0.76492629302891002</v>
      </c>
      <c r="K10" s="27">
        <f>'[1]U 2.4.'!E10</f>
        <v>0.63132460210937691</v>
      </c>
      <c r="L10" s="32">
        <f>'[1]U 2.5.'!B10</f>
        <v>1</v>
      </c>
      <c r="M10" s="27">
        <f>'[1]U 2.6.'!E10</f>
        <v>0.90809356384790862</v>
      </c>
      <c r="N10" s="27">
        <f>'[1]U 2.7.'!E10</f>
        <v>1</v>
      </c>
      <c r="O10" s="33">
        <f>'[1]U 2.8.'!E10</f>
        <v>0.76760782099340108</v>
      </c>
      <c r="P10" s="34">
        <f t="shared" si="0"/>
        <v>5.7137787868163503</v>
      </c>
      <c r="Q10" s="35">
        <f>'[1]U 3.1.'!F10</f>
        <v>0</v>
      </c>
      <c r="R10" s="35">
        <f>'[1]U 3.2.'!B10</f>
        <v>1</v>
      </c>
      <c r="S10" s="36">
        <f>'[1]U 3.3.'!B10</f>
        <v>0</v>
      </c>
      <c r="T10" s="36">
        <f>'[1]U 3.4.'!E10</f>
        <v>1</v>
      </c>
      <c r="U10" s="37">
        <f t="shared" si="1"/>
        <v>4</v>
      </c>
      <c r="V10" s="35">
        <f>'[1]U 4.1.'!E10</f>
        <v>0</v>
      </c>
      <c r="W10" s="35">
        <f>'[1]U 4.2.'!E10</f>
        <v>1</v>
      </c>
      <c r="X10" s="36">
        <f>'[1]U 4.3.'!B10</f>
        <v>0</v>
      </c>
      <c r="Y10" s="36">
        <f>'[1]U 4.4.'!B10</f>
        <v>1</v>
      </c>
      <c r="Z10" s="37">
        <f t="shared" si="2"/>
        <v>1.2</v>
      </c>
      <c r="AA10" s="35">
        <f>'[1]U 5.1.'!B10</f>
        <v>1</v>
      </c>
      <c r="AB10" s="35">
        <f>'[1]U 5.2.'!B10</f>
        <v>0</v>
      </c>
      <c r="AC10" s="36">
        <f>'[1]U 5.3'!D10</f>
        <v>1</v>
      </c>
      <c r="AD10" s="36">
        <f>'[1]U 5.4'!B10</f>
        <v>1</v>
      </c>
      <c r="AE10" s="37">
        <f t="shared" si="3"/>
        <v>1.8</v>
      </c>
      <c r="AF10" s="38">
        <f t="shared" si="4"/>
        <v>15.06866902353638</v>
      </c>
      <c r="AG10" s="39">
        <f>'[1]Прил2. инд.1 Муницип.долг'!E10</f>
        <v>0</v>
      </c>
      <c r="AH10" s="40">
        <f>'[1]Прил2. инд.2 обсл.муницип.долг'!E10</f>
        <v>0</v>
      </c>
      <c r="AI10" s="41">
        <f>'[1]Прил2 инд.3 дефицит'!F10</f>
        <v>0</v>
      </c>
      <c r="AJ10" s="42">
        <f>'[1]Прил2 инд.4 норматив'!D12</f>
        <v>0.99792241519233904</v>
      </c>
      <c r="AK10" s="43">
        <f>'[1]Прил2 инд.5'!B12</f>
        <v>1</v>
      </c>
      <c r="AL10" s="44">
        <f>'[1]Прил2 инд6'!B12</f>
        <v>1</v>
      </c>
      <c r="AM10" s="45">
        <f t="shared" si="5"/>
        <v>0</v>
      </c>
      <c r="AN10" s="45">
        <f t="shared" si="6"/>
        <v>0</v>
      </c>
      <c r="AO10" s="45">
        <f t="shared" si="7"/>
        <v>0</v>
      </c>
      <c r="AP10" s="45">
        <f t="shared" si="8"/>
        <v>0</v>
      </c>
      <c r="AQ10" s="45">
        <f t="shared" si="9"/>
        <v>0</v>
      </c>
      <c r="AR10" s="45">
        <f t="shared" si="10"/>
        <v>0</v>
      </c>
      <c r="AS10" s="46">
        <f t="shared" si="11"/>
        <v>15.06866902353638</v>
      </c>
      <c r="AT10" s="47">
        <f t="shared" si="12"/>
        <v>1</v>
      </c>
      <c r="AU10" s="48">
        <f t="shared" si="13"/>
        <v>2</v>
      </c>
    </row>
    <row r="11" spans="1:47" s="49" customFormat="1" ht="21.75" customHeight="1" x14ac:dyDescent="0.25">
      <c r="A11" s="25" t="s">
        <v>61</v>
      </c>
      <c r="B11" s="26" t="s">
        <v>62</v>
      </c>
      <c r="C11" s="27">
        <f>'[1]U 1.1'!B11</f>
        <v>1</v>
      </c>
      <c r="D11" s="28">
        <f>[1]U1.2!E11</f>
        <v>0.39275085355883521</v>
      </c>
      <c r="E11" s="29">
        <f>[1]U1.3.!E11</f>
        <v>0</v>
      </c>
      <c r="F11" s="27">
        <f>[1]U1.4.!E11</f>
        <v>0</v>
      </c>
      <c r="G11" s="30">
        <f t="shared" si="14"/>
        <v>1.5891262803382529</v>
      </c>
      <c r="H11" s="31">
        <f>'[1]U 2.1.'!E11</f>
        <v>0</v>
      </c>
      <c r="I11" s="27">
        <f>'[1]U 2.2.'!F11</f>
        <v>1</v>
      </c>
      <c r="J11" s="27">
        <f>'[1]U 2.3'!G11</f>
        <v>0.78286207631223714</v>
      </c>
      <c r="K11" s="27">
        <f>'[1]U 2.4.'!E11</f>
        <v>0.9943443784605317</v>
      </c>
      <c r="L11" s="32">
        <f>'[1]U 2.5.'!B11</f>
        <v>1</v>
      </c>
      <c r="M11" s="27">
        <f>'[1]U 2.6.'!E11</f>
        <v>0.85129776248683997</v>
      </c>
      <c r="N11" s="27">
        <f>'[1]U 2.7.'!E11</f>
        <v>1</v>
      </c>
      <c r="O11" s="33">
        <f>'[1]U 2.8.'!E11</f>
        <v>0.65411333956039541</v>
      </c>
      <c r="P11" s="34">
        <f t="shared" si="0"/>
        <v>5.9154276113705277</v>
      </c>
      <c r="Q11" s="35">
        <f>'[1]U 3.1.'!F11</f>
        <v>0</v>
      </c>
      <c r="R11" s="35">
        <f>'[1]U 3.2.'!B11</f>
        <v>1</v>
      </c>
      <c r="S11" s="36">
        <f>'[1]U 3.3.'!B11</f>
        <v>0</v>
      </c>
      <c r="T11" s="36">
        <f>'[1]U 3.4.'!E11</f>
        <v>1</v>
      </c>
      <c r="U11" s="37">
        <f t="shared" si="1"/>
        <v>4</v>
      </c>
      <c r="V11" s="35">
        <f>'[1]U 4.1.'!E11</f>
        <v>1</v>
      </c>
      <c r="W11" s="35">
        <f>'[1]U 4.2.'!E11</f>
        <v>0.8</v>
      </c>
      <c r="X11" s="36">
        <f>'[1]U 4.3.'!B11</f>
        <v>0</v>
      </c>
      <c r="Y11" s="36">
        <f>'[1]U 4.4.'!B11</f>
        <v>1</v>
      </c>
      <c r="Z11" s="37">
        <f t="shared" si="2"/>
        <v>2.06</v>
      </c>
      <c r="AA11" s="35">
        <f>'[1]U 5.1.'!B11</f>
        <v>1</v>
      </c>
      <c r="AB11" s="35">
        <f>'[1]U 5.2.'!B11</f>
        <v>0</v>
      </c>
      <c r="AC11" s="36">
        <f>'[1]U 5.3'!D11</f>
        <v>1</v>
      </c>
      <c r="AD11" s="36">
        <f>'[1]U 5.4'!B11</f>
        <v>1</v>
      </c>
      <c r="AE11" s="37">
        <f t="shared" si="3"/>
        <v>1.8</v>
      </c>
      <c r="AF11" s="38">
        <f t="shared" si="4"/>
        <v>15.364553891708782</v>
      </c>
      <c r="AG11" s="39">
        <f>'[1]Прил2. инд.1 Муницип.долг'!E11</f>
        <v>0</v>
      </c>
      <c r="AH11" s="40">
        <f>'[1]Прил2. инд.2 обсл.муницип.долг'!E11</f>
        <v>0</v>
      </c>
      <c r="AI11" s="41">
        <f>'[1]Прил2 инд.3 дефицит'!F11</f>
        <v>-0.19291293547202992</v>
      </c>
      <c r="AJ11" s="42">
        <f>'[1]Прил2 инд.4 норматив'!D13</f>
        <v>0.85334768863204913</v>
      </c>
      <c r="AK11" s="43">
        <f>'[1]Прил2 инд.5'!B13</f>
        <v>1</v>
      </c>
      <c r="AL11" s="44">
        <f>'[1]Прил2 инд6'!B13</f>
        <v>1</v>
      </c>
      <c r="AM11" s="45">
        <f t="shared" si="5"/>
        <v>0</v>
      </c>
      <c r="AN11" s="45">
        <f t="shared" si="6"/>
        <v>0</v>
      </c>
      <c r="AO11" s="45">
        <f t="shared" si="7"/>
        <v>0</v>
      </c>
      <c r="AP11" s="45">
        <f t="shared" si="8"/>
        <v>0</v>
      </c>
      <c r="AQ11" s="45">
        <f t="shared" si="9"/>
        <v>0</v>
      </c>
      <c r="AR11" s="45">
        <f t="shared" si="10"/>
        <v>0</v>
      </c>
      <c r="AS11" s="46">
        <f t="shared" si="11"/>
        <v>15.364553891708782</v>
      </c>
      <c r="AT11" s="47">
        <f t="shared" si="12"/>
        <v>1</v>
      </c>
      <c r="AU11" s="48">
        <f t="shared" si="13"/>
        <v>2</v>
      </c>
    </row>
    <row r="12" spans="1:47" s="49" customFormat="1" ht="21.75" customHeight="1" x14ac:dyDescent="0.25">
      <c r="A12" s="25" t="s">
        <v>63</v>
      </c>
      <c r="B12" s="26" t="s">
        <v>64</v>
      </c>
      <c r="C12" s="27">
        <f>'[1]U 1.1'!B12</f>
        <v>1</v>
      </c>
      <c r="D12" s="28">
        <f>[1]U1.2!E12</f>
        <v>0.28355736039515872</v>
      </c>
      <c r="E12" s="29">
        <f>[1]U1.3.!E12</f>
        <v>0.89290347290661831</v>
      </c>
      <c r="F12" s="27">
        <f>[1]U1.4.!E12</f>
        <v>1</v>
      </c>
      <c r="G12" s="30">
        <f t="shared" si="14"/>
        <v>2.8717877770460474</v>
      </c>
      <c r="H12" s="31">
        <f>'[1]U 2.1.'!E12</f>
        <v>0</v>
      </c>
      <c r="I12" s="27">
        <f>'[1]U 2.2.'!F12</f>
        <v>1</v>
      </c>
      <c r="J12" s="27">
        <f>'[1]U 2.3'!G12</f>
        <v>0.73913733040576612</v>
      </c>
      <c r="K12" s="27">
        <f>'[1]U 2.4.'!E12</f>
        <v>0.17842470365001067</v>
      </c>
      <c r="L12" s="32">
        <f>'[1]U 2.5.'!B12</f>
        <v>1</v>
      </c>
      <c r="M12" s="27">
        <f>'[1]U 2.6.'!E12</f>
        <v>0.69914559200939819</v>
      </c>
      <c r="N12" s="27">
        <f>'[1]U 2.7.'!E12</f>
        <v>0</v>
      </c>
      <c r="O12" s="33">
        <f>'[1]U 2.8.'!E12</f>
        <v>0.95498589275040635</v>
      </c>
      <c r="P12" s="34">
        <f t="shared" si="0"/>
        <v>3.9237774992468935</v>
      </c>
      <c r="Q12" s="35">
        <f>'[1]U 3.1.'!F12</f>
        <v>0</v>
      </c>
      <c r="R12" s="35">
        <f>'[1]U 3.2.'!B12</f>
        <v>1</v>
      </c>
      <c r="S12" s="36">
        <f>'[1]U 3.3.'!B12</f>
        <v>0</v>
      </c>
      <c r="T12" s="36">
        <f>'[1]U 3.4.'!E12</f>
        <v>1</v>
      </c>
      <c r="U12" s="37">
        <f t="shared" si="1"/>
        <v>4</v>
      </c>
      <c r="V12" s="35">
        <f>'[1]U 4.1.'!E12</f>
        <v>0</v>
      </c>
      <c r="W12" s="35">
        <f>'[1]U 4.2.'!E12</f>
        <v>1</v>
      </c>
      <c r="X12" s="36">
        <f>'[1]U 4.3.'!B12</f>
        <v>0</v>
      </c>
      <c r="Y12" s="36">
        <f>'[1]U 4.4.'!B12</f>
        <v>1</v>
      </c>
      <c r="Z12" s="37">
        <f t="shared" si="2"/>
        <v>1.2</v>
      </c>
      <c r="AA12" s="35">
        <f>'[1]U 5.1.'!B12</f>
        <v>1</v>
      </c>
      <c r="AB12" s="35">
        <f>'[1]U 5.2.'!B12</f>
        <v>0</v>
      </c>
      <c r="AC12" s="36">
        <f>'[1]U 5.3'!D12</f>
        <v>1</v>
      </c>
      <c r="AD12" s="36">
        <f>'[1]U 5.4'!B12</f>
        <v>1</v>
      </c>
      <c r="AE12" s="37">
        <f t="shared" si="3"/>
        <v>1.8</v>
      </c>
      <c r="AF12" s="38">
        <f t="shared" si="4"/>
        <v>13.79556527629294</v>
      </c>
      <c r="AG12" s="39">
        <f>'[1]Прил2. инд.1 Муницип.долг'!E12</f>
        <v>0</v>
      </c>
      <c r="AH12" s="40">
        <f>'[1]Прил2. инд.2 обсл.муницип.долг'!E12</f>
        <v>0</v>
      </c>
      <c r="AI12" s="41">
        <f>'[1]Прил2 инд.3 дефицит'!F12</f>
        <v>0</v>
      </c>
      <c r="AJ12" s="42">
        <f>'[1]Прил2 инд.4 норматив'!D14</f>
        <v>0.77527404306644432</v>
      </c>
      <c r="AK12" s="43">
        <f>'[1]Прил2 инд.5'!B14</f>
        <v>1</v>
      </c>
      <c r="AL12" s="44">
        <f>'[1]Прил2 инд6'!B14</f>
        <v>1</v>
      </c>
      <c r="AM12" s="45">
        <f t="shared" si="5"/>
        <v>0</v>
      </c>
      <c r="AN12" s="45">
        <f t="shared" si="6"/>
        <v>0</v>
      </c>
      <c r="AO12" s="45">
        <f t="shared" si="7"/>
        <v>0</v>
      </c>
      <c r="AP12" s="45">
        <f t="shared" si="8"/>
        <v>0</v>
      </c>
      <c r="AQ12" s="45">
        <f t="shared" si="9"/>
        <v>0</v>
      </c>
      <c r="AR12" s="45">
        <f t="shared" si="10"/>
        <v>0</v>
      </c>
      <c r="AS12" s="46">
        <f t="shared" si="11"/>
        <v>13.79556527629294</v>
      </c>
      <c r="AT12" s="47">
        <f t="shared" si="12"/>
        <v>2</v>
      </c>
      <c r="AU12" s="48">
        <f t="shared" si="13"/>
        <v>2</v>
      </c>
    </row>
    <row r="13" spans="1:47" s="49" customFormat="1" ht="21.75" customHeight="1" x14ac:dyDescent="0.25">
      <c r="A13" s="25" t="s">
        <v>65</v>
      </c>
      <c r="B13" s="26" t="s">
        <v>66</v>
      </c>
      <c r="C13" s="27">
        <f>'[1]U 1.1'!B13</f>
        <v>1</v>
      </c>
      <c r="D13" s="28">
        <f>[1]U1.2!E13</f>
        <v>0.39275085355883521</v>
      </c>
      <c r="E13" s="29">
        <f>[1]U1.3.!E13</f>
        <v>1</v>
      </c>
      <c r="F13" s="27">
        <f>[1]U1.4.!E13</f>
        <v>1</v>
      </c>
      <c r="G13" s="30">
        <f t="shared" si="14"/>
        <v>3.0891262803382529</v>
      </c>
      <c r="H13" s="31">
        <f>'[1]U 2.1.'!E13</f>
        <v>0</v>
      </c>
      <c r="I13" s="27">
        <f>'[1]U 2.2.'!F13</f>
        <v>1</v>
      </c>
      <c r="J13" s="27">
        <f>'[1]U 2.3'!G13</f>
        <v>0.75468858170959674</v>
      </c>
      <c r="K13" s="27">
        <f>'[1]U 2.4.'!E13</f>
        <v>0.21526899072567912</v>
      </c>
      <c r="L13" s="32">
        <f>'[1]U 2.5.'!B13</f>
        <v>1</v>
      </c>
      <c r="M13" s="27">
        <f>'[1]U 2.6.'!E13</f>
        <v>0.56926354161607495</v>
      </c>
      <c r="N13" s="27">
        <f>'[1]U 2.7.'!E13</f>
        <v>0</v>
      </c>
      <c r="O13" s="33">
        <f>'[1]U 2.8.'!E13</f>
        <v>0.73681158826825222</v>
      </c>
      <c r="P13" s="34">
        <f t="shared" si="0"/>
        <v>3.5995461589467532</v>
      </c>
      <c r="Q13" s="35">
        <f>'[1]U 3.1.'!F13</f>
        <v>0</v>
      </c>
      <c r="R13" s="35">
        <f>'[1]U 3.2.'!B13</f>
        <v>1</v>
      </c>
      <c r="S13" s="36">
        <f>'[1]U 3.3.'!B13</f>
        <v>0</v>
      </c>
      <c r="T13" s="36">
        <f>'[1]U 3.4.'!E13</f>
        <v>1</v>
      </c>
      <c r="U13" s="37">
        <f t="shared" si="1"/>
        <v>4</v>
      </c>
      <c r="V13" s="35">
        <f>'[1]U 4.1.'!E13</f>
        <v>0</v>
      </c>
      <c r="W13" s="35">
        <f>'[1]U 4.2.'!E13</f>
        <v>1</v>
      </c>
      <c r="X13" s="36">
        <f>'[1]U 4.3.'!B13</f>
        <v>0</v>
      </c>
      <c r="Y13" s="36">
        <f>'[1]U 4.4.'!B13</f>
        <v>1</v>
      </c>
      <c r="Z13" s="37">
        <f t="shared" si="2"/>
        <v>1.2</v>
      </c>
      <c r="AA13" s="35">
        <f>'[1]U 5.1.'!B13</f>
        <v>1</v>
      </c>
      <c r="AB13" s="35">
        <f>'[1]U 5.2.'!B13</f>
        <v>0</v>
      </c>
      <c r="AC13" s="36">
        <f>'[1]U 5.3'!D13</f>
        <v>1</v>
      </c>
      <c r="AD13" s="36">
        <f>'[1]U 5.4'!B13</f>
        <v>1</v>
      </c>
      <c r="AE13" s="37">
        <f t="shared" si="3"/>
        <v>1.8</v>
      </c>
      <c r="AF13" s="38">
        <f t="shared" si="4"/>
        <v>13.688672439285007</v>
      </c>
      <c r="AG13" s="39">
        <f>'[1]Прил2. инд.1 Муницип.долг'!E13</f>
        <v>0</v>
      </c>
      <c r="AH13" s="40">
        <f>'[1]Прил2. инд.2 обсл.муницип.долг'!E13</f>
        <v>0</v>
      </c>
      <c r="AI13" s="41">
        <f>'[1]Прил2 инд.3 дефицит'!F13</f>
        <v>0</v>
      </c>
      <c r="AJ13" s="42">
        <f>'[1]Прил2 инд.4 норматив'!D15</f>
        <v>0.70922820337040715</v>
      </c>
      <c r="AK13" s="43">
        <f>'[1]Прил2 инд.5'!B15</f>
        <v>1</v>
      </c>
      <c r="AL13" s="44">
        <f>'[1]Прил2 инд6'!B15</f>
        <v>1</v>
      </c>
      <c r="AM13" s="45">
        <f t="shared" si="5"/>
        <v>0</v>
      </c>
      <c r="AN13" s="45">
        <f t="shared" si="6"/>
        <v>0</v>
      </c>
      <c r="AO13" s="45">
        <f t="shared" si="7"/>
        <v>0</v>
      </c>
      <c r="AP13" s="45">
        <f t="shared" si="8"/>
        <v>0</v>
      </c>
      <c r="AQ13" s="45">
        <f t="shared" si="9"/>
        <v>0</v>
      </c>
      <c r="AR13" s="45">
        <f t="shared" si="10"/>
        <v>0</v>
      </c>
      <c r="AS13" s="46">
        <f t="shared" si="11"/>
        <v>13.688672439285007</v>
      </c>
      <c r="AT13" s="47">
        <f t="shared" si="12"/>
        <v>2</v>
      </c>
      <c r="AU13" s="48">
        <f t="shared" si="13"/>
        <v>2</v>
      </c>
    </row>
    <row r="14" spans="1:47" s="49" customFormat="1" ht="21.75" customHeight="1" x14ac:dyDescent="0.25">
      <c r="A14" s="25" t="s">
        <v>67</v>
      </c>
      <c r="B14" s="26" t="s">
        <v>68</v>
      </c>
      <c r="C14" s="27">
        <f>'[1]U 1.1'!B14</f>
        <v>1</v>
      </c>
      <c r="D14" s="28">
        <f>[1]U1.2!E14</f>
        <v>0.2977435994469621</v>
      </c>
      <c r="E14" s="29">
        <f>[1]U1.3.!E14</f>
        <v>0.6794264680003923</v>
      </c>
      <c r="F14" s="27">
        <f>[1]U1.4.!E14</f>
        <v>1</v>
      </c>
      <c r="G14" s="30">
        <f t="shared" si="14"/>
        <v>2.7863286331706392</v>
      </c>
      <c r="H14" s="31">
        <f>'[1]U 2.1.'!E14</f>
        <v>0</v>
      </c>
      <c r="I14" s="27">
        <f>'[1]U 2.2.'!F14</f>
        <v>1</v>
      </c>
      <c r="J14" s="27">
        <f>'[1]U 2.3'!G14</f>
        <v>0.72829435160622868</v>
      </c>
      <c r="K14" s="27">
        <f>'[1]U 2.4.'!E14</f>
        <v>8.5251610065292971E-2</v>
      </c>
      <c r="L14" s="32">
        <f>'[1]U 2.5.'!B14</f>
        <v>1</v>
      </c>
      <c r="M14" s="27">
        <f>'[1]U 2.6.'!E14</f>
        <v>0.55357702880669923</v>
      </c>
      <c r="N14" s="27">
        <f>'[1]U 2.7.'!E14</f>
        <v>0</v>
      </c>
      <c r="O14" s="33">
        <f>'[1]U 2.8.'!E14</f>
        <v>0.53861229212434336</v>
      </c>
      <c r="P14" s="34">
        <f t="shared" si="0"/>
        <v>3.3258589895439772</v>
      </c>
      <c r="Q14" s="35">
        <f>'[1]U 3.1.'!F14</f>
        <v>0</v>
      </c>
      <c r="R14" s="35">
        <f>'[1]U 3.2.'!B14</f>
        <v>1</v>
      </c>
      <c r="S14" s="36">
        <f>'[1]U 3.3.'!B14</f>
        <v>0</v>
      </c>
      <c r="T14" s="36">
        <f>'[1]U 3.4.'!E14</f>
        <v>1</v>
      </c>
      <c r="U14" s="37">
        <f t="shared" si="1"/>
        <v>4</v>
      </c>
      <c r="V14" s="35">
        <f>'[1]U 4.1.'!E14</f>
        <v>0</v>
      </c>
      <c r="W14" s="35">
        <f>'[1]U 4.2.'!E14</f>
        <v>1</v>
      </c>
      <c r="X14" s="36">
        <f>'[1]U 4.3.'!B14</f>
        <v>0</v>
      </c>
      <c r="Y14" s="36">
        <f>'[1]U 4.4.'!B14</f>
        <v>1</v>
      </c>
      <c r="Z14" s="37">
        <f t="shared" si="2"/>
        <v>1.2</v>
      </c>
      <c r="AA14" s="35">
        <f>'[1]U 5.1.'!B14</f>
        <v>1</v>
      </c>
      <c r="AB14" s="35">
        <f>'[1]U 5.2.'!B14</f>
        <v>0</v>
      </c>
      <c r="AC14" s="36">
        <f>'[1]U 5.3'!D14</f>
        <v>1</v>
      </c>
      <c r="AD14" s="36">
        <f>'[1]U 5.4'!B14</f>
        <v>1</v>
      </c>
      <c r="AE14" s="37">
        <f t="shared" si="3"/>
        <v>1.8</v>
      </c>
      <c r="AF14" s="38">
        <f t="shared" si="4"/>
        <v>13.112187622714616</v>
      </c>
      <c r="AG14" s="39">
        <f>'[1]Прил2. инд.1 Муницип.долг'!E14</f>
        <v>0</v>
      </c>
      <c r="AH14" s="40">
        <f>'[1]Прил2. инд.2 обсл.муницип.долг'!E14</f>
        <v>0</v>
      </c>
      <c r="AI14" s="41">
        <f>'[1]Прил2 инд.3 дефицит'!F14</f>
        <v>0</v>
      </c>
      <c r="AJ14" s="42">
        <f>'[1]Прил2 инд.4 норматив'!D16</f>
        <v>0.816252005268714</v>
      </c>
      <c r="AK14" s="43">
        <f>'[1]Прил2 инд.5'!B16</f>
        <v>1</v>
      </c>
      <c r="AL14" s="44">
        <f>'[1]Прил2 инд6'!B16</f>
        <v>1</v>
      </c>
      <c r="AM14" s="45">
        <f t="shared" si="5"/>
        <v>0</v>
      </c>
      <c r="AN14" s="45">
        <f t="shared" si="6"/>
        <v>0</v>
      </c>
      <c r="AO14" s="45">
        <f t="shared" si="7"/>
        <v>0</v>
      </c>
      <c r="AP14" s="45">
        <f t="shared" si="8"/>
        <v>0</v>
      </c>
      <c r="AQ14" s="45">
        <f t="shared" si="9"/>
        <v>0</v>
      </c>
      <c r="AR14" s="45">
        <f t="shared" si="10"/>
        <v>0</v>
      </c>
      <c r="AS14" s="46">
        <f t="shared" si="11"/>
        <v>13.112187622714616</v>
      </c>
      <c r="AT14" s="47">
        <f t="shared" si="12"/>
        <v>2</v>
      </c>
      <c r="AU14" s="48">
        <f t="shared" si="13"/>
        <v>2</v>
      </c>
    </row>
    <row r="15" spans="1:47" s="49" customFormat="1" ht="21.75" customHeight="1" x14ac:dyDescent="0.25">
      <c r="A15" s="25" t="s">
        <v>69</v>
      </c>
      <c r="B15" s="26" t="s">
        <v>70</v>
      </c>
      <c r="C15" s="27">
        <f>'[1]U 1.1'!B15</f>
        <v>1</v>
      </c>
      <c r="D15" s="28">
        <f>[1]U1.2!E15</f>
        <v>0.28887668070196643</v>
      </c>
      <c r="E15" s="29">
        <f>[1]U1.3.!E15</f>
        <v>0.21179223593305974</v>
      </c>
      <c r="F15" s="27">
        <f>[1]U1.4.!E15</f>
        <v>1</v>
      </c>
      <c r="G15" s="30">
        <f t="shared" si="14"/>
        <v>2.5392111390194794</v>
      </c>
      <c r="H15" s="31">
        <f>'[1]U 2.1.'!E15</f>
        <v>0</v>
      </c>
      <c r="I15" s="27">
        <f>'[1]U 2.2.'!F15</f>
        <v>1</v>
      </c>
      <c r="J15" s="27">
        <f>'[1]U 2.3'!G15</f>
        <v>0.74423241304633692</v>
      </c>
      <c r="K15" s="27">
        <f>'[1]U 2.4.'!E15</f>
        <v>0.33450229887544303</v>
      </c>
      <c r="L15" s="32">
        <f>'[1]U 2.5.'!B15</f>
        <v>1</v>
      </c>
      <c r="M15" s="27">
        <f>'[1]U 2.6.'!E15</f>
        <v>0.8807681540347515</v>
      </c>
      <c r="N15" s="27">
        <f>'[1]U 2.7.'!E15</f>
        <v>1</v>
      </c>
      <c r="O15" s="33">
        <f>'[1]U 2.8.'!E15</f>
        <v>0</v>
      </c>
      <c r="P15" s="34">
        <f t="shared" si="0"/>
        <v>4.9681548134681144</v>
      </c>
      <c r="Q15" s="35">
        <f>'[1]U 3.1.'!F15</f>
        <v>0</v>
      </c>
      <c r="R15" s="35">
        <f>'[1]U 3.2.'!B15</f>
        <v>1</v>
      </c>
      <c r="S15" s="36">
        <f>'[1]U 3.3.'!B15</f>
        <v>0</v>
      </c>
      <c r="T15" s="36">
        <f>'[1]U 3.4.'!E15</f>
        <v>1</v>
      </c>
      <c r="U15" s="37">
        <f t="shared" si="1"/>
        <v>4</v>
      </c>
      <c r="V15" s="35">
        <f>'[1]U 4.1.'!E15</f>
        <v>0</v>
      </c>
      <c r="W15" s="35">
        <f>'[1]U 4.2.'!E15</f>
        <v>1</v>
      </c>
      <c r="X15" s="36">
        <f>'[1]U 4.3.'!B15</f>
        <v>0</v>
      </c>
      <c r="Y15" s="36">
        <f>'[1]U 4.4.'!B15</f>
        <v>1</v>
      </c>
      <c r="Z15" s="37">
        <f t="shared" si="2"/>
        <v>1.2</v>
      </c>
      <c r="AA15" s="35">
        <f>'[1]U 5.1.'!B15</f>
        <v>1</v>
      </c>
      <c r="AB15" s="35">
        <f>'[1]U 5.2.'!B15</f>
        <v>0</v>
      </c>
      <c r="AC15" s="36">
        <f>'[1]U 5.3'!D15</f>
        <v>1</v>
      </c>
      <c r="AD15" s="36">
        <f>'[1]U 5.4'!B15</f>
        <v>1</v>
      </c>
      <c r="AE15" s="37">
        <f t="shared" si="3"/>
        <v>1.8</v>
      </c>
      <c r="AF15" s="38">
        <f t="shared" si="4"/>
        <v>14.507365952487593</v>
      </c>
      <c r="AG15" s="39">
        <f>'[1]Прил2. инд.1 Муницип.долг'!E15</f>
        <v>0</v>
      </c>
      <c r="AH15" s="40">
        <f>'[1]Прил2. инд.2 обсл.муницип.долг'!E15</f>
        <v>0</v>
      </c>
      <c r="AI15" s="41">
        <f>'[1]Прил2 инд.3 дефицит'!F15</f>
        <v>0</v>
      </c>
      <c r="AJ15" s="42">
        <f>'[1]Прил2 инд.4 норматив'!D17</f>
        <v>1.1167622571030911</v>
      </c>
      <c r="AK15" s="43">
        <f>'[1]Прил2 инд.5'!B17</f>
        <v>0</v>
      </c>
      <c r="AL15" s="44">
        <f>'[1]Прил2 инд6'!B17</f>
        <v>0</v>
      </c>
      <c r="AM15" s="45">
        <f t="shared" si="5"/>
        <v>0</v>
      </c>
      <c r="AN15" s="45">
        <f t="shared" si="6"/>
        <v>0</v>
      </c>
      <c r="AO15" s="45">
        <f t="shared" si="7"/>
        <v>0</v>
      </c>
      <c r="AP15" s="45">
        <f t="shared" si="8"/>
        <v>0.72536829762437971</v>
      </c>
      <c r="AQ15" s="45">
        <f t="shared" si="9"/>
        <v>0.72536829762437971</v>
      </c>
      <c r="AR15" s="45">
        <f t="shared" si="10"/>
        <v>0.72536829762437971</v>
      </c>
      <c r="AS15" s="46">
        <f t="shared" si="11"/>
        <v>12.331261059614453</v>
      </c>
      <c r="AT15" s="47">
        <f t="shared" si="12"/>
        <v>2</v>
      </c>
      <c r="AU15" s="48">
        <f t="shared" si="13"/>
        <v>2</v>
      </c>
    </row>
    <row r="16" spans="1:47" s="51" customFormat="1" ht="21.75" customHeight="1" x14ac:dyDescent="0.25">
      <c r="A16" s="50" t="s">
        <v>71</v>
      </c>
      <c r="B16" s="26" t="s">
        <v>72</v>
      </c>
      <c r="C16" s="27">
        <f>'[1]U 1.1'!B16</f>
        <v>1</v>
      </c>
      <c r="D16" s="28">
        <f>[1]U1.2!E16</f>
        <v>0.2162751740748278</v>
      </c>
      <c r="E16" s="29">
        <f>[1]U1.3.!E16</f>
        <v>0.91169721197245379</v>
      </c>
      <c r="F16" s="27">
        <f>[1]U1.4.!E16</f>
        <v>1</v>
      </c>
      <c r="G16" s="30">
        <f t="shared" si="14"/>
        <v>2.7802613670984688</v>
      </c>
      <c r="H16" s="31">
        <f>'[1]U 2.1.'!E16</f>
        <v>0</v>
      </c>
      <c r="I16" s="27">
        <f>'[1]U 2.2.'!F16</f>
        <v>1</v>
      </c>
      <c r="J16" s="27">
        <f>'[1]U 2.3'!G16</f>
        <v>0.72616036883713986</v>
      </c>
      <c r="K16" s="27">
        <f>'[1]U 2.4.'!E16</f>
        <v>9.6092903810397548E-2</v>
      </c>
      <c r="L16" s="32">
        <f>'[1]U 2.5.'!B16</f>
        <v>1</v>
      </c>
      <c r="M16" s="27">
        <f>'[1]U 2.6.'!E16</f>
        <v>0.77413683251284127</v>
      </c>
      <c r="N16" s="27">
        <f>'[1]U 2.7.'!E16</f>
        <v>1</v>
      </c>
      <c r="O16" s="33">
        <f>'[1]U 2.8.'!E16</f>
        <v>0.63775413524921198</v>
      </c>
      <c r="P16" s="34">
        <f t="shared" si="0"/>
        <v>4.8263238208792556</v>
      </c>
      <c r="Q16" s="35">
        <f>'[1]U 3.1.'!F16</f>
        <v>0</v>
      </c>
      <c r="R16" s="35">
        <f>'[1]U 3.2.'!B16</f>
        <v>1</v>
      </c>
      <c r="S16" s="36">
        <f>'[1]U 3.3.'!B16</f>
        <v>0</v>
      </c>
      <c r="T16" s="36">
        <f>'[1]U 3.4.'!E16</f>
        <v>1</v>
      </c>
      <c r="U16" s="37">
        <f t="shared" si="1"/>
        <v>4</v>
      </c>
      <c r="V16" s="35">
        <f>'[1]U 4.1.'!E16</f>
        <v>0</v>
      </c>
      <c r="W16" s="35">
        <f>'[1]U 4.2.'!E16</f>
        <v>1</v>
      </c>
      <c r="X16" s="36">
        <f>'[1]U 4.3.'!B16</f>
        <v>0</v>
      </c>
      <c r="Y16" s="36">
        <f>'[1]U 4.4.'!B16</f>
        <v>1</v>
      </c>
      <c r="Z16" s="37">
        <f t="shared" si="2"/>
        <v>1.2</v>
      </c>
      <c r="AA16" s="35">
        <f>'[1]U 5.1.'!B16</f>
        <v>1</v>
      </c>
      <c r="AB16" s="35">
        <f>'[1]U 5.2.'!B16</f>
        <v>0</v>
      </c>
      <c r="AC16" s="36">
        <f>'[1]U 5.3'!D16</f>
        <v>1</v>
      </c>
      <c r="AD16" s="36">
        <f>'[1]U 5.4'!B16</f>
        <v>1</v>
      </c>
      <c r="AE16" s="37">
        <f t="shared" si="3"/>
        <v>1.8</v>
      </c>
      <c r="AF16" s="38">
        <f t="shared" si="4"/>
        <v>14.606585187977725</v>
      </c>
      <c r="AG16" s="39">
        <f>'[1]Прил2. инд.1 Муницип.долг'!E16</f>
        <v>0</v>
      </c>
      <c r="AH16" s="40">
        <f>'[1]Прил2. инд.2 обсл.муницип.долг'!E16</f>
        <v>0</v>
      </c>
      <c r="AI16" s="41">
        <f>'[1]Прил2 инд.3 дефицит'!F16</f>
        <v>0</v>
      </c>
      <c r="AJ16" s="42">
        <f>'[1]Прил2 инд.4 норматив'!D18</f>
        <v>1.0205893180981469</v>
      </c>
      <c r="AK16" s="43">
        <f>'[1]Прил2 инд.5'!B18</f>
        <v>0</v>
      </c>
      <c r="AL16" s="44">
        <f>'[1]Прил2 инд6'!B18</f>
        <v>0</v>
      </c>
      <c r="AM16" s="45">
        <f t="shared" si="5"/>
        <v>0</v>
      </c>
      <c r="AN16" s="45">
        <f t="shared" si="6"/>
        <v>0</v>
      </c>
      <c r="AO16" s="45">
        <f t="shared" si="7"/>
        <v>0</v>
      </c>
      <c r="AP16" s="45">
        <f t="shared" si="8"/>
        <v>0.73032925939888627</v>
      </c>
      <c r="AQ16" s="45">
        <f t="shared" si="9"/>
        <v>0.73032925939888627</v>
      </c>
      <c r="AR16" s="45">
        <f t="shared" si="10"/>
        <v>0.73032925939888627</v>
      </c>
      <c r="AS16" s="46">
        <f t="shared" si="11"/>
        <v>12.415597409781068</v>
      </c>
      <c r="AT16" s="47">
        <f t="shared" si="12"/>
        <v>2</v>
      </c>
      <c r="AU16" s="48">
        <f t="shared" si="13"/>
        <v>2</v>
      </c>
    </row>
    <row r="17" spans="1:47" s="51" customFormat="1" ht="21.75" customHeight="1" x14ac:dyDescent="0.25">
      <c r="A17" s="50" t="s">
        <v>73</v>
      </c>
      <c r="B17" s="26" t="s">
        <v>74</v>
      </c>
      <c r="C17" s="27">
        <f>'[1]U 1.1'!B17</f>
        <v>1</v>
      </c>
      <c r="D17" s="28">
        <f>[1]U1.2!E17</f>
        <v>0.39275085355883521</v>
      </c>
      <c r="E17" s="29">
        <f>[1]U1.3.!E17</f>
        <v>0.89851834640403483</v>
      </c>
      <c r="F17" s="27">
        <f>[1]U1.4.!E17</f>
        <v>1</v>
      </c>
      <c r="G17" s="30">
        <f t="shared" si="14"/>
        <v>3.0383854535402701</v>
      </c>
      <c r="H17" s="31">
        <f>'[1]U 2.1.'!E17</f>
        <v>0</v>
      </c>
      <c r="I17" s="27">
        <f>'[1]U 2.2.'!F17</f>
        <v>1</v>
      </c>
      <c r="J17" s="27">
        <f>'[1]U 2.3'!G17</f>
        <v>0.73299774944354124</v>
      </c>
      <c r="K17" s="27">
        <f>'[1]U 2.4.'!E17</f>
        <v>8.7319192403632964E-2</v>
      </c>
      <c r="L17" s="32">
        <f>'[1]U 2.5.'!B17</f>
        <v>1</v>
      </c>
      <c r="M17" s="27">
        <f>'[1]U 2.6.'!E17</f>
        <v>0.60544916260464188</v>
      </c>
      <c r="N17" s="27">
        <f>'[1]U 2.7.'!E17</f>
        <v>0</v>
      </c>
      <c r="O17" s="33">
        <f>'[1]U 2.8.'!E17</f>
        <v>0.57336207290102925</v>
      </c>
      <c r="P17" s="34">
        <f t="shared" si="0"/>
        <v>3.4513974287852021</v>
      </c>
      <c r="Q17" s="35">
        <f>'[1]U 3.1.'!F17</f>
        <v>0</v>
      </c>
      <c r="R17" s="35">
        <f>'[1]U 3.2.'!B17</f>
        <v>1</v>
      </c>
      <c r="S17" s="36">
        <f>'[1]U 3.3.'!B17</f>
        <v>0</v>
      </c>
      <c r="T17" s="36">
        <f>'[1]U 3.4.'!E17</f>
        <v>1</v>
      </c>
      <c r="U17" s="37">
        <f t="shared" si="1"/>
        <v>4</v>
      </c>
      <c r="V17" s="35">
        <f>'[1]U 4.1.'!E17</f>
        <v>0</v>
      </c>
      <c r="W17" s="35">
        <f>'[1]U 4.2.'!E17</f>
        <v>1</v>
      </c>
      <c r="X17" s="36">
        <f>'[1]U 4.3.'!B17</f>
        <v>0</v>
      </c>
      <c r="Y17" s="36">
        <f>'[1]U 4.4.'!B17</f>
        <v>1</v>
      </c>
      <c r="Z17" s="37">
        <f t="shared" si="2"/>
        <v>1.2</v>
      </c>
      <c r="AA17" s="35">
        <f>'[1]U 5.1.'!B17</f>
        <v>1</v>
      </c>
      <c r="AB17" s="35">
        <f>'[1]U 5.2.'!B17</f>
        <v>0</v>
      </c>
      <c r="AC17" s="36">
        <f>'[1]U 5.3'!D17</f>
        <v>1</v>
      </c>
      <c r="AD17" s="36">
        <f>'[1]U 5.4'!B17</f>
        <v>1</v>
      </c>
      <c r="AE17" s="37">
        <f t="shared" si="3"/>
        <v>1.8</v>
      </c>
      <c r="AF17" s="38">
        <f t="shared" si="4"/>
        <v>13.489782882325471</v>
      </c>
      <c r="AG17" s="39">
        <f>'[1]Прил2. инд.1 Муницип.долг'!E17</f>
        <v>0</v>
      </c>
      <c r="AH17" s="40">
        <f>'[1]Прил2. инд.2 обсл.муницип.долг'!E17</f>
        <v>0</v>
      </c>
      <c r="AI17" s="41">
        <f>'[1]Прил2 инд.3 дефицит'!F17</f>
        <v>0</v>
      </c>
      <c r="AJ17" s="42">
        <f>'[1]Прил2 инд.4 норматив'!D19</f>
        <v>0.87952573762045871</v>
      </c>
      <c r="AK17" s="43">
        <f>'[1]Прил2 инд.5'!B19</f>
        <v>1</v>
      </c>
      <c r="AL17" s="44">
        <f>'[1]Прил2 инд6'!B19</f>
        <v>1</v>
      </c>
      <c r="AM17" s="45">
        <f t="shared" si="5"/>
        <v>0</v>
      </c>
      <c r="AN17" s="45">
        <f t="shared" si="6"/>
        <v>0</v>
      </c>
      <c r="AO17" s="45">
        <f t="shared" si="7"/>
        <v>0</v>
      </c>
      <c r="AP17" s="45">
        <f t="shared" si="8"/>
        <v>0</v>
      </c>
      <c r="AQ17" s="45">
        <f t="shared" si="9"/>
        <v>0</v>
      </c>
      <c r="AR17" s="45">
        <f t="shared" si="10"/>
        <v>0</v>
      </c>
      <c r="AS17" s="46">
        <f t="shared" si="11"/>
        <v>13.489782882325471</v>
      </c>
      <c r="AT17" s="47">
        <f t="shared" si="12"/>
        <v>2</v>
      </c>
      <c r="AU17" s="48">
        <f t="shared" si="13"/>
        <v>2</v>
      </c>
    </row>
    <row r="18" spans="1:47" s="73" customFormat="1" ht="21.75" customHeight="1" thickBot="1" x14ac:dyDescent="0.35">
      <c r="A18" s="52"/>
      <c r="B18" s="53" t="s">
        <v>75</v>
      </c>
      <c r="C18" s="54">
        <v>1</v>
      </c>
      <c r="D18" s="55">
        <v>1.5</v>
      </c>
      <c r="E18" s="54">
        <v>0.5</v>
      </c>
      <c r="F18" s="54">
        <v>1</v>
      </c>
      <c r="G18" s="56">
        <v>2</v>
      </c>
      <c r="H18" s="57">
        <v>1</v>
      </c>
      <c r="I18" s="54">
        <v>1</v>
      </c>
      <c r="J18" s="54">
        <v>0.5</v>
      </c>
      <c r="K18" s="54">
        <v>1</v>
      </c>
      <c r="L18" s="54">
        <v>0.5</v>
      </c>
      <c r="M18" s="54">
        <v>2</v>
      </c>
      <c r="N18" s="54">
        <v>1</v>
      </c>
      <c r="O18" s="58">
        <v>0.5</v>
      </c>
      <c r="P18" s="59">
        <v>2.5</v>
      </c>
      <c r="Q18" s="60">
        <v>1</v>
      </c>
      <c r="R18" s="61">
        <v>2</v>
      </c>
      <c r="S18" s="62">
        <v>2</v>
      </c>
      <c r="T18" s="62">
        <v>2</v>
      </c>
      <c r="U18" s="63">
        <v>1.5</v>
      </c>
      <c r="V18" s="60">
        <v>1</v>
      </c>
      <c r="W18" s="61">
        <v>0.7</v>
      </c>
      <c r="X18" s="62">
        <v>0.5</v>
      </c>
      <c r="Y18" s="62">
        <v>0.5</v>
      </c>
      <c r="Z18" s="63">
        <v>2</v>
      </c>
      <c r="AA18" s="60">
        <v>0.5</v>
      </c>
      <c r="AB18" s="61">
        <v>0.3</v>
      </c>
      <c r="AC18" s="62">
        <v>1</v>
      </c>
      <c r="AD18" s="62">
        <v>0.3</v>
      </c>
      <c r="AE18" s="63">
        <v>1</v>
      </c>
      <c r="AF18" s="38">
        <f t="shared" si="4"/>
        <v>9</v>
      </c>
      <c r="AG18" s="64">
        <v>1</v>
      </c>
      <c r="AH18" s="65">
        <v>0.15</v>
      </c>
      <c r="AI18" s="65">
        <v>0.1</v>
      </c>
      <c r="AJ18" s="66">
        <v>1</v>
      </c>
      <c r="AK18" s="66">
        <v>1</v>
      </c>
      <c r="AL18" s="66">
        <v>1</v>
      </c>
      <c r="AM18" s="67"/>
      <c r="AN18" s="67"/>
      <c r="AO18" s="67"/>
      <c r="AP18" s="68"/>
      <c r="AQ18" s="69"/>
      <c r="AR18" s="69"/>
      <c r="AS18" s="70"/>
      <c r="AT18" s="71"/>
      <c r="AU18" s="72"/>
    </row>
    <row r="19" spans="1:47" ht="18.75" x14ac:dyDescent="0.3">
      <c r="AS19" s="74"/>
    </row>
    <row r="20" spans="1:47" x14ac:dyDescent="0.2">
      <c r="AS20" s="76"/>
    </row>
    <row r="21" spans="1:47" x14ac:dyDescent="0.2">
      <c r="AR21" s="3" t="s">
        <v>76</v>
      </c>
      <c r="AS21" s="76">
        <f>SUM(AS5:AS17)/14</f>
        <v>12.874992513496178</v>
      </c>
    </row>
    <row r="22" spans="1:47" ht="18.75" x14ac:dyDescent="0.2">
      <c r="AR22" s="3" t="s">
        <v>77</v>
      </c>
      <c r="AS22" s="77">
        <f>MAX(AS4,AS5,AS6,AS7,AS8,AS9,AS10,AS11,AS12,AS16,AS14,AS15,AS16,AS17)</f>
        <v>16.241676225737969</v>
      </c>
    </row>
    <row r="23" spans="1:47" ht="18.75" x14ac:dyDescent="0.2">
      <c r="AR23" s="3" t="s">
        <v>78</v>
      </c>
      <c r="AS23" s="77">
        <f>MIN(AS4,AS5,AS6,AS7,AS8,AS9,AS10,AS11,AS12,AS16,AS14,AS15,AS16,AS17)</f>
        <v>12.331261059614453</v>
      </c>
    </row>
    <row r="24" spans="1:47" x14ac:dyDescent="0.2">
      <c r="AR24" s="3" t="s">
        <v>79</v>
      </c>
      <c r="AS24" s="75">
        <f>(AS22-AS23)/3</f>
        <v>1.3034717220411718</v>
      </c>
    </row>
    <row r="25" spans="1:47" x14ac:dyDescent="0.2">
      <c r="AR25" s="3" t="s">
        <v>80</v>
      </c>
      <c r="AS25" s="76">
        <f>AS21+AS24</f>
        <v>14.17846423553735</v>
      </c>
    </row>
    <row r="26" spans="1:47" x14ac:dyDescent="0.2">
      <c r="AR26" s="3" t="s">
        <v>81</v>
      </c>
      <c r="AS26" s="76">
        <f>AS21-AS24</f>
        <v>11.571520791455006</v>
      </c>
    </row>
  </sheetData>
  <mergeCells count="1">
    <mergeCell ref="B2:P2"/>
  </mergeCells>
  <pageMargins left="0.23622047244094491" right="0.23622047244094491" top="0.74803149606299213" bottom="0.7480314960629921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Анатольевна НА. Суханова</dc:creator>
  <cp:lastModifiedBy>Наталья Анатольевна НА. Суханова</cp:lastModifiedBy>
  <dcterms:created xsi:type="dcterms:W3CDTF">2025-02-21T04:44:04Z</dcterms:created>
  <dcterms:modified xsi:type="dcterms:W3CDTF">2025-02-21T04:44:23Z</dcterms:modified>
</cp:coreProperties>
</file>